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000" windowHeight="9735"/>
  </bookViews>
  <sheets>
    <sheet name="Hoja1" sheetId="1" r:id="rId1"/>
    <sheet name="Hoja2" sheetId="2" r:id="rId2"/>
    <sheet name="Hoja3" sheetId="3" r:id="rId3"/>
  </sheets>
  <definedNames>
    <definedName name="_css1">Hoja1!$C$15</definedName>
    <definedName name="_iss1">Hoja1!$C$16</definedName>
    <definedName name="_kss1">Hoja1!$C$13</definedName>
    <definedName name="_PTF1">Hoja1!$C$9</definedName>
    <definedName name="Alpha_0">Hoja1!$B$4</definedName>
    <definedName name="Alpha_1">Hoja1!$C$4</definedName>
    <definedName name="Alpha0">Hoja1!$B$4</definedName>
    <definedName name="Alpha1">Hoja1!$C$4</definedName>
    <definedName name="css0">Hoja1!$B$15</definedName>
    <definedName name="Delta_0">Hoja1!$B$5</definedName>
    <definedName name="Delta_1">Hoja1!$C$5</definedName>
    <definedName name="Delta0">Hoja1!$B$5</definedName>
    <definedName name="Delta1">Hoja1!$C$5</definedName>
    <definedName name="iss0">Hoja1!$B$16</definedName>
    <definedName name="kss0">Hoja1!$B$13</definedName>
    <definedName name="n_0">Hoja1!$B$6</definedName>
    <definedName name="n_1">Hoja1!$C$6</definedName>
    <definedName name="PTF0">Hoja1!$B$9</definedName>
    <definedName name="s_0">Hoja1!$B$10</definedName>
    <definedName name="s_1">Hoja1!$C$10</definedName>
    <definedName name="solver_adj" localSheetId="0" hidden="1">Hoja1!$F$3:$F$34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Hoja1!#REF!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Hoja1!#REF!</definedName>
    <definedName name="solver_pre" localSheetId="0" hidden="1">0.000001</definedName>
    <definedName name="solver_rel1" localSheetId="0" hidden="1">3</definedName>
    <definedName name="solver_rhs1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yss0">Hoja1!$B$14</definedName>
    <definedName name="yss1">Hoja1!$C$14</definedName>
  </definedNames>
  <calcPr calcId="125725"/>
</workbook>
</file>

<file path=xl/calcChain.xml><?xml version="1.0" encoding="utf-8"?>
<calcChain xmlns="http://schemas.openxmlformats.org/spreadsheetml/2006/main">
  <c r="K3" i="1"/>
  <c r="J3" l="1"/>
  <c r="G3"/>
  <c r="C13" l="1"/>
  <c r="C14" s="1"/>
  <c r="B13"/>
  <c r="B14" s="1"/>
  <c r="E4"/>
  <c r="E5" s="1"/>
  <c r="E6" s="1"/>
  <c r="E7" s="1"/>
  <c r="E9" l="1"/>
  <c r="E8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C15"/>
  <c r="C16" s="1"/>
  <c r="B15"/>
  <c r="B16" s="1"/>
  <c r="F3"/>
  <c r="H3" l="1"/>
  <c r="I3" s="1"/>
  <c r="F4" l="1"/>
  <c r="G4" s="1"/>
  <c r="H4" l="1"/>
  <c r="I4" l="1"/>
  <c r="K4"/>
  <c r="J4"/>
  <c r="F5"/>
  <c r="G5" s="1"/>
  <c r="H5" l="1"/>
  <c r="K5" l="1"/>
  <c r="J5"/>
  <c r="F6"/>
  <c r="G6" s="1"/>
  <c r="I5"/>
  <c r="H6" l="1"/>
  <c r="K6" l="1"/>
  <c r="J6"/>
  <c r="F7"/>
  <c r="G7" s="1"/>
  <c r="I6"/>
  <c r="H7" l="1"/>
  <c r="I7" l="1"/>
  <c r="K7"/>
  <c r="J7"/>
  <c r="F8"/>
  <c r="G8" s="1"/>
  <c r="H8" l="1"/>
  <c r="K8" l="1"/>
  <c r="J8"/>
  <c r="F9"/>
  <c r="G9" s="1"/>
  <c r="I8"/>
  <c r="H9" l="1"/>
  <c r="I9" l="1"/>
  <c r="K9"/>
  <c r="J9"/>
  <c r="F10"/>
  <c r="G10" s="1"/>
  <c r="H10" l="1"/>
  <c r="I10" l="1"/>
  <c r="K10"/>
  <c r="J10"/>
  <c r="F11"/>
  <c r="G11" s="1"/>
  <c r="H11" l="1"/>
  <c r="K11" l="1"/>
  <c r="J11"/>
  <c r="F12"/>
  <c r="G12" s="1"/>
  <c r="I11"/>
  <c r="H12" l="1"/>
  <c r="I12" l="1"/>
  <c r="K12"/>
  <c r="J12"/>
  <c r="F13"/>
  <c r="G13" s="1"/>
  <c r="H13" l="1"/>
  <c r="I13" l="1"/>
  <c r="K13"/>
  <c r="J13"/>
  <c r="F14"/>
  <c r="G14" s="1"/>
  <c r="H14" l="1"/>
  <c r="I14" l="1"/>
  <c r="K14"/>
  <c r="J14"/>
  <c r="F15"/>
  <c r="G15" s="1"/>
  <c r="H15" l="1"/>
  <c r="I15" l="1"/>
  <c r="K15"/>
  <c r="J15"/>
  <c r="F16"/>
  <c r="G16" s="1"/>
  <c r="H16" l="1"/>
  <c r="I16" l="1"/>
  <c r="K16"/>
  <c r="J16"/>
  <c r="F17"/>
  <c r="G17" s="1"/>
  <c r="H17" l="1"/>
  <c r="K17" l="1"/>
  <c r="J17"/>
  <c r="F18"/>
  <c r="G18" s="1"/>
  <c r="I17"/>
  <c r="H18" l="1"/>
  <c r="I18" l="1"/>
  <c r="K18"/>
  <c r="J18"/>
  <c r="F19"/>
  <c r="G19" s="1"/>
  <c r="H19" l="1"/>
  <c r="I19" l="1"/>
  <c r="K19"/>
  <c r="J19"/>
  <c r="F20"/>
  <c r="G20" s="1"/>
  <c r="H20" l="1"/>
  <c r="K20" l="1"/>
  <c r="J20"/>
  <c r="F21"/>
  <c r="G21" s="1"/>
  <c r="I20"/>
  <c r="H21" l="1"/>
  <c r="I21" l="1"/>
  <c r="K21"/>
  <c r="J21"/>
  <c r="F22"/>
  <c r="G22" s="1"/>
  <c r="H22" l="1"/>
  <c r="I22" l="1"/>
  <c r="K22"/>
  <c r="J22"/>
  <c r="F23"/>
  <c r="G23" s="1"/>
  <c r="H23" l="1"/>
  <c r="K23" l="1"/>
  <c r="J23"/>
  <c r="F24"/>
  <c r="G24" s="1"/>
  <c r="I23"/>
  <c r="H24" l="1"/>
  <c r="I24" l="1"/>
  <c r="K24"/>
  <c r="J24"/>
  <c r="F25"/>
  <c r="G25" s="1"/>
  <c r="H25" l="1"/>
  <c r="I25" l="1"/>
  <c r="K25"/>
  <c r="J25"/>
  <c r="F26"/>
  <c r="G26" s="1"/>
  <c r="H26" l="1"/>
  <c r="I26" l="1"/>
  <c r="K26"/>
  <c r="J26"/>
  <c r="F27"/>
  <c r="G27" s="1"/>
  <c r="H27" l="1"/>
  <c r="K27" l="1"/>
  <c r="J27"/>
  <c r="F28"/>
  <c r="G28" s="1"/>
  <c r="I27"/>
  <c r="H28" l="1"/>
  <c r="K28" l="1"/>
  <c r="J28"/>
  <c r="F29"/>
  <c r="G29" s="1"/>
  <c r="I28"/>
  <c r="H29" l="1"/>
  <c r="I29" l="1"/>
  <c r="K29"/>
  <c r="J29"/>
  <c r="F30"/>
  <c r="G30" s="1"/>
  <c r="H30" l="1"/>
  <c r="I30" l="1"/>
  <c r="K30"/>
  <c r="J30"/>
  <c r="F31"/>
  <c r="G31" s="1"/>
  <c r="H31" l="1"/>
  <c r="I31" l="1"/>
  <c r="K31"/>
  <c r="J31"/>
  <c r="F32"/>
  <c r="G32" s="1"/>
  <c r="H32" l="1"/>
  <c r="F33" l="1"/>
  <c r="G33" s="1"/>
  <c r="K32"/>
  <c r="J32"/>
  <c r="H33"/>
  <c r="I32"/>
  <c r="I33" l="1"/>
  <c r="K33"/>
  <c r="J33"/>
  <c r="F34"/>
  <c r="G34" s="1"/>
  <c r="H34" l="1"/>
  <c r="K34" l="1"/>
  <c r="J34"/>
  <c r="F35"/>
  <c r="G35" s="1"/>
  <c r="I34"/>
  <c r="H35" l="1"/>
  <c r="I35" l="1"/>
  <c r="K35"/>
  <c r="J35"/>
  <c r="F36"/>
  <c r="G36" s="1"/>
  <c r="H36" l="1"/>
  <c r="K36" l="1"/>
  <c r="J36"/>
  <c r="F37"/>
  <c r="G37" s="1"/>
  <c r="I36"/>
  <c r="H37" l="1"/>
  <c r="I37" l="1"/>
  <c r="K37"/>
  <c r="J37"/>
  <c r="F38"/>
  <c r="G38" s="1"/>
  <c r="H38" l="1"/>
  <c r="K38" l="1"/>
  <c r="J38"/>
  <c r="F39"/>
  <c r="G39" s="1"/>
  <c r="I38"/>
  <c r="H39" l="1"/>
  <c r="I39" l="1"/>
  <c r="K39"/>
  <c r="J39"/>
  <c r="F40"/>
  <c r="G40" s="1"/>
  <c r="H40" l="1"/>
  <c r="K40" l="1"/>
  <c r="J40"/>
  <c r="F41"/>
  <c r="G41" s="1"/>
  <c r="I40"/>
  <c r="H41" l="1"/>
  <c r="I41" l="1"/>
  <c r="K41"/>
  <c r="J41"/>
  <c r="F42"/>
  <c r="G42" s="1"/>
  <c r="H42" l="1"/>
  <c r="K42" l="1"/>
  <c r="J42"/>
  <c r="F43"/>
  <c r="G43" s="1"/>
  <c r="I42"/>
  <c r="H43" l="1"/>
  <c r="I43" l="1"/>
  <c r="K43"/>
  <c r="J43"/>
  <c r="F44"/>
  <c r="G44" l="1"/>
  <c r="H44" l="1"/>
  <c r="K44" l="1"/>
  <c r="J44"/>
  <c r="F45"/>
  <c r="G45" s="1"/>
  <c r="H45" s="1"/>
  <c r="I44"/>
  <c r="I45" l="1"/>
  <c r="K45"/>
  <c r="J45"/>
  <c r="F46"/>
  <c r="H46" l="1"/>
  <c r="G46"/>
  <c r="K46" l="1"/>
  <c r="J46"/>
  <c r="F47"/>
  <c r="G47" s="1"/>
  <c r="H47" s="1"/>
  <c r="F48" s="1"/>
  <c r="G48" s="1"/>
  <c r="I46"/>
  <c r="I47" l="1"/>
  <c r="K47"/>
  <c r="J47"/>
  <c r="H48"/>
  <c r="I48" l="1"/>
  <c r="K48"/>
  <c r="J48"/>
  <c r="F49"/>
  <c r="G49" s="1"/>
  <c r="H49" l="1"/>
  <c r="I49" l="1"/>
  <c r="K49"/>
  <c r="J49"/>
  <c r="F50"/>
  <c r="G50" s="1"/>
  <c r="H50" l="1"/>
  <c r="I50" l="1"/>
  <c r="K50"/>
  <c r="J50"/>
  <c r="F51"/>
  <c r="G51" s="1"/>
  <c r="H51" l="1"/>
  <c r="I51" l="1"/>
  <c r="K51"/>
  <c r="J51"/>
  <c r="F52"/>
  <c r="G52" s="1"/>
  <c r="H52" l="1"/>
  <c r="I52" l="1"/>
  <c r="K52"/>
  <c r="J52"/>
  <c r="F53"/>
  <c r="G53" s="1"/>
  <c r="H53" l="1"/>
  <c r="I53" l="1"/>
  <c r="K53"/>
  <c r="J53"/>
  <c r="F54"/>
  <c r="G54" l="1"/>
  <c r="H54" l="1"/>
  <c r="K54" l="1"/>
  <c r="J54"/>
  <c r="F55"/>
  <c r="G55" s="1"/>
  <c r="H55" s="1"/>
  <c r="I54"/>
  <c r="F56"/>
  <c r="G56" s="1"/>
  <c r="I55" l="1"/>
  <c r="K55"/>
  <c r="J55"/>
  <c r="H56"/>
  <c r="I56" l="1"/>
  <c r="K56"/>
  <c r="J56"/>
  <c r="F57"/>
  <c r="G57" s="1"/>
  <c r="H57" l="1"/>
  <c r="I57" l="1"/>
  <c r="K57"/>
  <c r="J57"/>
  <c r="F58"/>
  <c r="H58" l="1"/>
  <c r="G58"/>
  <c r="K58" l="1"/>
  <c r="J58"/>
  <c r="F59"/>
  <c r="G59" s="1"/>
  <c r="I58"/>
  <c r="H59"/>
  <c r="I59" l="1"/>
  <c r="K59"/>
  <c r="J59"/>
  <c r="F60"/>
  <c r="G60" s="1"/>
  <c r="H60" l="1"/>
  <c r="I60" l="1"/>
  <c r="K60"/>
  <c r="J60"/>
  <c r="F61"/>
  <c r="G61" s="1"/>
  <c r="H61" l="1"/>
  <c r="I61" l="1"/>
  <c r="K61"/>
  <c r="J61"/>
  <c r="F62"/>
  <c r="G62" s="1"/>
  <c r="H62" l="1"/>
  <c r="I62" l="1"/>
  <c r="K62"/>
  <c r="J62"/>
  <c r="F63"/>
  <c r="G63" s="1"/>
  <c r="H63" l="1"/>
  <c r="I63" l="1"/>
  <c r="K63"/>
  <c r="J63"/>
  <c r="F64"/>
  <c r="H64" l="1"/>
  <c r="G64"/>
  <c r="I64" l="1"/>
  <c r="K64"/>
  <c r="J64"/>
</calcChain>
</file>

<file path=xl/sharedStrings.xml><?xml version="1.0" encoding="utf-8"?>
<sst xmlns="http://schemas.openxmlformats.org/spreadsheetml/2006/main" count="28" uniqueCount="23">
  <si>
    <t xml:space="preserve"> </t>
  </si>
  <si>
    <t>Parámetros</t>
  </si>
  <si>
    <t>Tiempo</t>
  </si>
  <si>
    <t>k</t>
  </si>
  <si>
    <t>y</t>
  </si>
  <si>
    <t>sy</t>
  </si>
  <si>
    <t>Alpha</t>
  </si>
  <si>
    <t>n</t>
  </si>
  <si>
    <t>Delta</t>
  </si>
  <si>
    <t xml:space="preserve">A </t>
  </si>
  <si>
    <t>c</t>
  </si>
  <si>
    <t>gy</t>
  </si>
  <si>
    <t>Inicial</t>
  </si>
  <si>
    <t>Final</t>
  </si>
  <si>
    <t>Variables exógenas</t>
  </si>
  <si>
    <t>Estado Estacionario</t>
  </si>
  <si>
    <t>Stock de capital</t>
  </si>
  <si>
    <t>Producción</t>
  </si>
  <si>
    <t>Consumo</t>
  </si>
  <si>
    <t>Inversión</t>
  </si>
  <si>
    <t>s</t>
  </si>
  <si>
    <t>∆k</t>
  </si>
  <si>
    <t>EJERCICIO 9: El modelo de Solow-Swan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</si>
</sst>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8">
    <font>
      <sz val="10"/>
      <name val="Arial"/>
      <family val="2"/>
    </font>
    <font>
      <b/>
      <sz val="10"/>
      <name val="Arial"/>
      <family val="2"/>
    </font>
    <font>
      <sz val="11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  <font>
      <sz val="11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/>
    <xf numFmtId="0" fontId="0" fillId="0" borderId="0" xfId="0" applyNumberFormat="1" applyFont="1" applyFill="1" applyBorder="1"/>
    <xf numFmtId="0" fontId="2" fillId="0" borderId="0" xfId="0" applyFont="1"/>
    <xf numFmtId="0" fontId="2" fillId="0" borderId="0" xfId="0" applyFont="1" applyBorder="1"/>
    <xf numFmtId="0" fontId="5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165" fontId="2" fillId="0" borderId="0" xfId="0" applyNumberFormat="1" applyFont="1" applyFill="1" applyBorder="1"/>
    <xf numFmtId="0" fontId="4" fillId="2" borderId="11" xfId="0" applyFont="1" applyFill="1" applyBorder="1"/>
    <xf numFmtId="0" fontId="1" fillId="2" borderId="9" xfId="0" applyFont="1" applyFill="1" applyBorder="1"/>
    <xf numFmtId="0" fontId="0" fillId="2" borderId="10" xfId="0" applyFill="1" applyBorder="1"/>
    <xf numFmtId="0" fontId="5" fillId="3" borderId="1" xfId="0" applyFont="1" applyFill="1" applyBorder="1"/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vertical="top"/>
    </xf>
    <xf numFmtId="0" fontId="7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2" fillId="4" borderId="4" xfId="0" applyFont="1" applyFill="1" applyBorder="1"/>
    <xf numFmtId="0" fontId="2" fillId="4" borderId="0" xfId="0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2" fontId="2" fillId="4" borderId="7" xfId="0" applyNumberFormat="1" applyFont="1" applyFill="1" applyBorder="1"/>
    <xf numFmtId="2" fontId="2" fillId="4" borderId="8" xfId="0" applyNumberFormat="1" applyFont="1" applyFill="1" applyBorder="1"/>
    <xf numFmtId="165" fontId="2" fillId="4" borderId="0" xfId="0" applyNumberFormat="1" applyFont="1" applyFill="1" applyBorder="1"/>
    <xf numFmtId="165" fontId="2" fillId="4" borderId="5" xfId="0" applyNumberFormat="1" applyFont="1" applyFill="1" applyBorder="1"/>
    <xf numFmtId="165" fontId="2" fillId="4" borderId="7" xfId="0" applyNumberFormat="1" applyFont="1" applyFill="1" applyBorder="1"/>
    <xf numFmtId="165" fontId="2" fillId="4" borderId="8" xfId="0" applyNumberFormat="1" applyFont="1" applyFill="1" applyBorder="1"/>
    <xf numFmtId="0" fontId="2" fillId="4" borderId="4" xfId="0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right"/>
    </xf>
    <xf numFmtId="2" fontId="2" fillId="4" borderId="5" xfId="0" applyNumberFormat="1" applyFont="1" applyFill="1" applyBorder="1" applyAlignment="1">
      <alignment horizontal="right"/>
    </xf>
    <xf numFmtId="0" fontId="2" fillId="4" borderId="6" xfId="0" applyFont="1" applyFill="1" applyBorder="1" applyAlignment="1">
      <alignment horizontal="center"/>
    </xf>
    <xf numFmtId="2" fontId="2" fillId="4" borderId="7" xfId="0" applyNumberFormat="1" applyFont="1" applyFill="1" applyBorder="1" applyAlignment="1">
      <alignment horizontal="right"/>
    </xf>
    <xf numFmtId="2" fontId="2" fillId="4" borderId="8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Stock de capital per cápita</a:t>
            </a:r>
          </a:p>
        </c:rich>
      </c:tx>
      <c:layout>
        <c:manualLayout>
          <c:xMode val="edge"/>
          <c:yMode val="edge"/>
          <c:x val="0.39473693788276493"/>
          <c:y val="4.16668790187634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729934928622625"/>
          <c:y val="0.27219824577782731"/>
          <c:w val="0.82584533973655394"/>
          <c:h val="0.45859487060394832"/>
        </c:manualLayout>
      </c:layout>
      <c:lineChart>
        <c:grouping val="standard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Hoja1!$E$3:$E$64</c:f>
              <c:numCache>
                <c:formatCode>General</c:formatCode>
                <c:ptCount val="6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</c:numCache>
            </c:numRef>
          </c:cat>
          <c:val>
            <c:numRef>
              <c:f>Hoja1!$F$3:$F$64</c:f>
              <c:numCache>
                <c:formatCode>0.00</c:formatCode>
                <c:ptCount val="62"/>
                <c:pt idx="0">
                  <c:v>4.0946369195401635</c:v>
                </c:pt>
                <c:pt idx="1">
                  <c:v>4.0946369195401635</c:v>
                </c:pt>
                <c:pt idx="2">
                  <c:v>4.0946369195401635</c:v>
                </c:pt>
                <c:pt idx="3">
                  <c:v>4.0946369195401635</c:v>
                </c:pt>
                <c:pt idx="4">
                  <c:v>4.0946369195401635</c:v>
                </c:pt>
                <c:pt idx="5">
                  <c:v>4.0946369195401635</c:v>
                </c:pt>
                <c:pt idx="6">
                  <c:v>4.0946369195401635</c:v>
                </c:pt>
                <c:pt idx="7">
                  <c:v>4.0946369195401635</c:v>
                </c:pt>
                <c:pt idx="8">
                  <c:v>4.0946369195401635</c:v>
                </c:pt>
                <c:pt idx="9">
                  <c:v>4.0946369195401635</c:v>
                </c:pt>
                <c:pt idx="10">
                  <c:v>4.0946369195401635</c:v>
                </c:pt>
                <c:pt idx="11">
                  <c:v>4.0946369195401635</c:v>
                </c:pt>
                <c:pt idx="12">
                  <c:v>4.0946369195401635</c:v>
                </c:pt>
                <c:pt idx="13">
                  <c:v>4.0946369195401635</c:v>
                </c:pt>
                <c:pt idx="14">
                  <c:v>4.0946369195401635</c:v>
                </c:pt>
                <c:pt idx="15">
                  <c:v>4.0946369195401635</c:v>
                </c:pt>
                <c:pt idx="16">
                  <c:v>4.0946369195401635</c:v>
                </c:pt>
                <c:pt idx="17">
                  <c:v>4.0946369195401635</c:v>
                </c:pt>
                <c:pt idx="18">
                  <c:v>4.0946369195401635</c:v>
                </c:pt>
                <c:pt idx="19">
                  <c:v>4.0946369195401635</c:v>
                </c:pt>
                <c:pt idx="20">
                  <c:v>4.0946369195401635</c:v>
                </c:pt>
                <c:pt idx="21">
                  <c:v>4.0946369195401635</c:v>
                </c:pt>
                <c:pt idx="22">
                  <c:v>4.0946369195401635</c:v>
                </c:pt>
                <c:pt idx="23">
                  <c:v>4.0946369195401635</c:v>
                </c:pt>
                <c:pt idx="24">
                  <c:v>4.0946369195401635</c:v>
                </c:pt>
                <c:pt idx="25">
                  <c:v>4.0946369195401635</c:v>
                </c:pt>
                <c:pt idx="26">
                  <c:v>4.0946369195401635</c:v>
                </c:pt>
                <c:pt idx="27">
                  <c:v>4.0946369195401635</c:v>
                </c:pt>
                <c:pt idx="28">
                  <c:v>4.0946369195401635</c:v>
                </c:pt>
                <c:pt idx="29">
                  <c:v>4.0946369195401635</c:v>
                </c:pt>
                <c:pt idx="30">
                  <c:v>4.0946369195401635</c:v>
                </c:pt>
                <c:pt idx="31">
                  <c:v>4.0946369195401635</c:v>
                </c:pt>
                <c:pt idx="32">
                  <c:v>4.0946369195401635</c:v>
                </c:pt>
                <c:pt idx="33">
                  <c:v>4.0946369195401635</c:v>
                </c:pt>
                <c:pt idx="34">
                  <c:v>4.0946369195401635</c:v>
                </c:pt>
                <c:pt idx="35">
                  <c:v>4.0946369195401635</c:v>
                </c:pt>
                <c:pt idx="36">
                  <c:v>4.0946369195401635</c:v>
                </c:pt>
                <c:pt idx="37">
                  <c:v>4.0946369195401635</c:v>
                </c:pt>
                <c:pt idx="38">
                  <c:v>4.0946369195401635</c:v>
                </c:pt>
                <c:pt idx="39">
                  <c:v>4.0946369195401635</c:v>
                </c:pt>
                <c:pt idx="40">
                  <c:v>4.0946369195401635</c:v>
                </c:pt>
                <c:pt idx="41">
                  <c:v>4.0946369195401635</c:v>
                </c:pt>
                <c:pt idx="42">
                  <c:v>4.0946369195401635</c:v>
                </c:pt>
                <c:pt idx="43">
                  <c:v>4.0946369195401635</c:v>
                </c:pt>
                <c:pt idx="44">
                  <c:v>4.0946369195401635</c:v>
                </c:pt>
                <c:pt idx="45">
                  <c:v>4.0946369195401635</c:v>
                </c:pt>
                <c:pt idx="46">
                  <c:v>4.0946369195401635</c:v>
                </c:pt>
                <c:pt idx="47">
                  <c:v>4.0946369195401635</c:v>
                </c:pt>
                <c:pt idx="48">
                  <c:v>4.0946369195401635</c:v>
                </c:pt>
                <c:pt idx="49">
                  <c:v>4.0946369195401635</c:v>
                </c:pt>
                <c:pt idx="50">
                  <c:v>4.0946369195401635</c:v>
                </c:pt>
                <c:pt idx="51">
                  <c:v>4.0946369195401635</c:v>
                </c:pt>
                <c:pt idx="52">
                  <c:v>4.0946369195401635</c:v>
                </c:pt>
                <c:pt idx="53">
                  <c:v>4.0946369195401635</c:v>
                </c:pt>
                <c:pt idx="54">
                  <c:v>4.0946369195401635</c:v>
                </c:pt>
                <c:pt idx="55">
                  <c:v>4.0946369195401635</c:v>
                </c:pt>
                <c:pt idx="56">
                  <c:v>4.0946369195401635</c:v>
                </c:pt>
                <c:pt idx="57">
                  <c:v>4.0946369195401635</c:v>
                </c:pt>
                <c:pt idx="58">
                  <c:v>4.0946369195401635</c:v>
                </c:pt>
                <c:pt idx="59">
                  <c:v>4.0946369195401635</c:v>
                </c:pt>
                <c:pt idx="60">
                  <c:v>4.0946369195401635</c:v>
                </c:pt>
                <c:pt idx="61">
                  <c:v>4.0946369195401635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64B-4826-8AAE-DC83DB8BB8BD}"/>
            </c:ext>
          </c:extLst>
        </c:ser>
        <c:marker val="1"/>
        <c:axId val="88565632"/>
        <c:axId val="88580096"/>
      </c:lineChart>
      <c:catAx>
        <c:axId val="88565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947373578302728"/>
              <c:y val="0.8416702766523122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580096"/>
        <c:crosses val="autoZero"/>
        <c:auto val="1"/>
        <c:lblAlgn val="ctr"/>
        <c:lblOffset val="100"/>
        <c:tickLblSkip val="3"/>
        <c:tickMarkSkip val="1"/>
      </c:catAx>
      <c:valAx>
        <c:axId val="88580096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56563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33" r="0.75000000000000033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Producción per cápita</a:t>
            </a:r>
          </a:p>
        </c:rich>
      </c:tx>
      <c:layout>
        <c:manualLayout>
          <c:xMode val="edge"/>
          <c:yMode val="edge"/>
          <c:x val="0.39473697436756605"/>
          <c:y val="4.16666666666666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701863322250765"/>
          <c:y val="0.27059743646319606"/>
          <c:w val="0.82620190778944869"/>
          <c:h val="0.46178040787741154"/>
        </c:manualLayout>
      </c:layout>
      <c:lineChart>
        <c:grouping val="standard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</c:numCache>
            </c:numRef>
          </c:cat>
          <c:val>
            <c:numRef>
              <c:f>Hoja1!$G$3:$G$64</c:f>
              <c:numCache>
                <c:formatCode>0.00</c:formatCode>
                <c:ptCount val="62"/>
                <c:pt idx="0">
                  <c:v>1.6378547678160653</c:v>
                </c:pt>
                <c:pt idx="1">
                  <c:v>1.6378547678160653</c:v>
                </c:pt>
                <c:pt idx="2">
                  <c:v>1.6378547678160653</c:v>
                </c:pt>
                <c:pt idx="3">
                  <c:v>1.6378547678160653</c:v>
                </c:pt>
                <c:pt idx="4">
                  <c:v>1.6378547678160653</c:v>
                </c:pt>
                <c:pt idx="5">
                  <c:v>1.6378547678160653</c:v>
                </c:pt>
                <c:pt idx="6">
                  <c:v>1.6378547678160653</c:v>
                </c:pt>
                <c:pt idx="7">
                  <c:v>1.6378547678160653</c:v>
                </c:pt>
                <c:pt idx="8">
                  <c:v>1.6378547678160653</c:v>
                </c:pt>
                <c:pt idx="9">
                  <c:v>1.6378547678160653</c:v>
                </c:pt>
                <c:pt idx="10">
                  <c:v>1.6378547678160653</c:v>
                </c:pt>
                <c:pt idx="11">
                  <c:v>1.6378547678160653</c:v>
                </c:pt>
                <c:pt idx="12">
                  <c:v>1.6378547678160653</c:v>
                </c:pt>
                <c:pt idx="13">
                  <c:v>1.6378547678160653</c:v>
                </c:pt>
                <c:pt idx="14">
                  <c:v>1.6378547678160653</c:v>
                </c:pt>
                <c:pt idx="15">
                  <c:v>1.6378547678160653</c:v>
                </c:pt>
                <c:pt idx="16">
                  <c:v>1.6378547678160653</c:v>
                </c:pt>
                <c:pt idx="17">
                  <c:v>1.6378547678160653</c:v>
                </c:pt>
                <c:pt idx="18">
                  <c:v>1.6378547678160653</c:v>
                </c:pt>
                <c:pt idx="19">
                  <c:v>1.6378547678160653</c:v>
                </c:pt>
                <c:pt idx="20">
                  <c:v>1.6378547678160653</c:v>
                </c:pt>
                <c:pt idx="21">
                  <c:v>1.6378547678160653</c:v>
                </c:pt>
                <c:pt idx="22">
                  <c:v>1.6378547678160653</c:v>
                </c:pt>
                <c:pt idx="23">
                  <c:v>1.6378547678160653</c:v>
                </c:pt>
                <c:pt idx="24">
                  <c:v>1.6378547678160653</c:v>
                </c:pt>
                <c:pt idx="25">
                  <c:v>1.6378547678160653</c:v>
                </c:pt>
                <c:pt idx="26">
                  <c:v>1.6378547678160653</c:v>
                </c:pt>
                <c:pt idx="27">
                  <c:v>1.6378547678160653</c:v>
                </c:pt>
                <c:pt idx="28">
                  <c:v>1.6378547678160653</c:v>
                </c:pt>
                <c:pt idx="29">
                  <c:v>1.6378547678160653</c:v>
                </c:pt>
                <c:pt idx="30">
                  <c:v>1.6378547678160653</c:v>
                </c:pt>
                <c:pt idx="31">
                  <c:v>1.6378547678160653</c:v>
                </c:pt>
                <c:pt idx="32">
                  <c:v>1.6378547678160653</c:v>
                </c:pt>
                <c:pt idx="33">
                  <c:v>1.6378547678160653</c:v>
                </c:pt>
                <c:pt idx="34">
                  <c:v>1.6378547678160653</c:v>
                </c:pt>
                <c:pt idx="35">
                  <c:v>1.6378547678160653</c:v>
                </c:pt>
                <c:pt idx="36">
                  <c:v>1.6378547678160653</c:v>
                </c:pt>
                <c:pt idx="37">
                  <c:v>1.6378547678160653</c:v>
                </c:pt>
                <c:pt idx="38">
                  <c:v>1.6378547678160653</c:v>
                </c:pt>
                <c:pt idx="39">
                  <c:v>1.6378547678160653</c:v>
                </c:pt>
                <c:pt idx="40">
                  <c:v>1.6378547678160653</c:v>
                </c:pt>
                <c:pt idx="41">
                  <c:v>1.6378547678160653</c:v>
                </c:pt>
                <c:pt idx="42">
                  <c:v>1.6378547678160653</c:v>
                </c:pt>
                <c:pt idx="43">
                  <c:v>1.6378547678160653</c:v>
                </c:pt>
                <c:pt idx="44">
                  <c:v>1.6378547678160653</c:v>
                </c:pt>
                <c:pt idx="45">
                  <c:v>1.6378547678160653</c:v>
                </c:pt>
                <c:pt idx="46">
                  <c:v>1.6378547678160653</c:v>
                </c:pt>
                <c:pt idx="47">
                  <c:v>1.6378547678160653</c:v>
                </c:pt>
                <c:pt idx="48">
                  <c:v>1.6378547678160653</c:v>
                </c:pt>
                <c:pt idx="49">
                  <c:v>1.6378547678160653</c:v>
                </c:pt>
                <c:pt idx="50">
                  <c:v>1.6378547678160653</c:v>
                </c:pt>
                <c:pt idx="51">
                  <c:v>1.6378547678160653</c:v>
                </c:pt>
                <c:pt idx="52">
                  <c:v>1.6378547678160653</c:v>
                </c:pt>
                <c:pt idx="53">
                  <c:v>1.6378547678160653</c:v>
                </c:pt>
                <c:pt idx="54">
                  <c:v>1.6378547678160653</c:v>
                </c:pt>
                <c:pt idx="55">
                  <c:v>1.6378547678160653</c:v>
                </c:pt>
                <c:pt idx="56">
                  <c:v>1.6378547678160653</c:v>
                </c:pt>
                <c:pt idx="57">
                  <c:v>1.6378547678160653</c:v>
                </c:pt>
                <c:pt idx="58">
                  <c:v>1.6378547678160653</c:v>
                </c:pt>
                <c:pt idx="59">
                  <c:v>1.6378547678160653</c:v>
                </c:pt>
                <c:pt idx="60">
                  <c:v>1.6378547678160653</c:v>
                </c:pt>
                <c:pt idx="61">
                  <c:v>1.6378547678160653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B8-4C7A-9B81-2811CC713A5B}"/>
            </c:ext>
          </c:extLst>
        </c:ser>
        <c:marker val="1"/>
        <c:axId val="88616960"/>
        <c:axId val="88618880"/>
      </c:lineChart>
      <c:catAx>
        <c:axId val="88616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947366951471516"/>
              <c:y val="0.8416698588352135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618880"/>
        <c:crosses val="autoZero"/>
        <c:auto val="1"/>
        <c:lblAlgn val="ctr"/>
        <c:lblOffset val="100"/>
        <c:tickLblSkip val="3"/>
        <c:tickMarkSkip val="1"/>
      </c:catAx>
      <c:valAx>
        <c:axId val="88618880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61696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33" r="0.75000000000000033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 algn="ctr">
              <a:defRPr sz="1100" b="1"/>
            </a:pPr>
            <a:r>
              <a:rPr lang="es-ES" sz="1100" b="1"/>
              <a:t>Consumo per cápita</a:t>
            </a:r>
          </a:p>
        </c:rich>
      </c:tx>
      <c:layout>
        <c:manualLayout>
          <c:xMode val="edge"/>
          <c:yMode val="edge"/>
          <c:x val="0.1944651363024068"/>
          <c:y val="1.94444295145700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646064484390741"/>
          <c:y val="0.26531425460599334"/>
          <c:w val="0.82487404719078383"/>
          <c:h val="0.46940214276444991"/>
        </c:manualLayout>
      </c:layout>
      <c:lineChart>
        <c:grouping val="standard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</c:numCache>
            </c:numRef>
          </c:cat>
          <c:val>
            <c:numRef>
              <c:f>Hoja1!$I$3:$I$64</c:f>
              <c:numCache>
                <c:formatCode>0.00</c:formatCode>
                <c:ptCount val="62"/>
                <c:pt idx="0">
                  <c:v>1.3102838142528523</c:v>
                </c:pt>
                <c:pt idx="1">
                  <c:v>1.3102838142528523</c:v>
                </c:pt>
                <c:pt idx="2">
                  <c:v>1.3102838142528523</c:v>
                </c:pt>
                <c:pt idx="3">
                  <c:v>1.3102838142528523</c:v>
                </c:pt>
                <c:pt idx="4">
                  <c:v>1.3102838142528523</c:v>
                </c:pt>
                <c:pt idx="5">
                  <c:v>1.3102838142528523</c:v>
                </c:pt>
                <c:pt idx="6">
                  <c:v>1.3102838142528523</c:v>
                </c:pt>
                <c:pt idx="7">
                  <c:v>1.3102838142528523</c:v>
                </c:pt>
                <c:pt idx="8">
                  <c:v>1.3102838142528523</c:v>
                </c:pt>
                <c:pt idx="9">
                  <c:v>1.3102838142528523</c:v>
                </c:pt>
                <c:pt idx="10">
                  <c:v>1.3102838142528523</c:v>
                </c:pt>
                <c:pt idx="11">
                  <c:v>1.3102838142528523</c:v>
                </c:pt>
                <c:pt idx="12">
                  <c:v>1.3102838142528523</c:v>
                </c:pt>
                <c:pt idx="13">
                  <c:v>1.3102838142528523</c:v>
                </c:pt>
                <c:pt idx="14">
                  <c:v>1.3102838142528523</c:v>
                </c:pt>
                <c:pt idx="15">
                  <c:v>1.3102838142528523</c:v>
                </c:pt>
                <c:pt idx="16">
                  <c:v>1.3102838142528523</c:v>
                </c:pt>
                <c:pt idx="17">
                  <c:v>1.3102838142528523</c:v>
                </c:pt>
                <c:pt idx="18">
                  <c:v>1.3102838142528523</c:v>
                </c:pt>
                <c:pt idx="19">
                  <c:v>1.3102838142528523</c:v>
                </c:pt>
                <c:pt idx="20">
                  <c:v>1.3102838142528523</c:v>
                </c:pt>
                <c:pt idx="21">
                  <c:v>1.3102838142528523</c:v>
                </c:pt>
                <c:pt idx="22">
                  <c:v>1.3102838142528523</c:v>
                </c:pt>
                <c:pt idx="23">
                  <c:v>1.3102838142528523</c:v>
                </c:pt>
                <c:pt idx="24">
                  <c:v>1.3102838142528523</c:v>
                </c:pt>
                <c:pt idx="25">
                  <c:v>1.3102838142528523</c:v>
                </c:pt>
                <c:pt idx="26">
                  <c:v>1.3102838142528523</c:v>
                </c:pt>
                <c:pt idx="27">
                  <c:v>1.3102838142528523</c:v>
                </c:pt>
                <c:pt idx="28">
                  <c:v>1.3102838142528523</c:v>
                </c:pt>
                <c:pt idx="29">
                  <c:v>1.3102838142528523</c:v>
                </c:pt>
                <c:pt idx="30">
                  <c:v>1.3102838142528523</c:v>
                </c:pt>
                <c:pt idx="31">
                  <c:v>1.3102838142528523</c:v>
                </c:pt>
                <c:pt idx="32">
                  <c:v>1.3102838142528523</c:v>
                </c:pt>
                <c:pt idx="33">
                  <c:v>1.3102838142528523</c:v>
                </c:pt>
                <c:pt idx="34">
                  <c:v>1.3102838142528523</c:v>
                </c:pt>
                <c:pt idx="35">
                  <c:v>1.3102838142528523</c:v>
                </c:pt>
                <c:pt idx="36">
                  <c:v>1.3102838142528523</c:v>
                </c:pt>
                <c:pt idx="37">
                  <c:v>1.3102838142528523</c:v>
                </c:pt>
                <c:pt idx="38">
                  <c:v>1.3102838142528523</c:v>
                </c:pt>
                <c:pt idx="39">
                  <c:v>1.3102838142528523</c:v>
                </c:pt>
                <c:pt idx="40">
                  <c:v>1.3102838142528523</c:v>
                </c:pt>
                <c:pt idx="41">
                  <c:v>1.3102838142528523</c:v>
                </c:pt>
                <c:pt idx="42">
                  <c:v>1.3102838142528523</c:v>
                </c:pt>
                <c:pt idx="43">
                  <c:v>1.3102838142528523</c:v>
                </c:pt>
                <c:pt idx="44">
                  <c:v>1.3102838142528523</c:v>
                </c:pt>
                <c:pt idx="45">
                  <c:v>1.3102838142528523</c:v>
                </c:pt>
                <c:pt idx="46">
                  <c:v>1.3102838142528523</c:v>
                </c:pt>
                <c:pt idx="47">
                  <c:v>1.3102838142528523</c:v>
                </c:pt>
                <c:pt idx="48">
                  <c:v>1.3102838142528523</c:v>
                </c:pt>
                <c:pt idx="49">
                  <c:v>1.3102838142528523</c:v>
                </c:pt>
                <c:pt idx="50">
                  <c:v>1.3102838142528523</c:v>
                </c:pt>
                <c:pt idx="51">
                  <c:v>1.3102838142528523</c:v>
                </c:pt>
                <c:pt idx="52">
                  <c:v>1.3102838142528523</c:v>
                </c:pt>
                <c:pt idx="53">
                  <c:v>1.3102838142528523</c:v>
                </c:pt>
                <c:pt idx="54">
                  <c:v>1.3102838142528523</c:v>
                </c:pt>
                <c:pt idx="55">
                  <c:v>1.3102838142528523</c:v>
                </c:pt>
                <c:pt idx="56">
                  <c:v>1.3102838142528523</c:v>
                </c:pt>
                <c:pt idx="57">
                  <c:v>1.3102838142528523</c:v>
                </c:pt>
                <c:pt idx="58">
                  <c:v>1.3102838142528523</c:v>
                </c:pt>
                <c:pt idx="59">
                  <c:v>1.3102838142528523</c:v>
                </c:pt>
                <c:pt idx="60">
                  <c:v>1.3102838142528523</c:v>
                </c:pt>
                <c:pt idx="61">
                  <c:v>1.3102838142528523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6A-4FA9-BBE8-5AEC0C5F0F64}"/>
            </c:ext>
          </c:extLst>
        </c:ser>
        <c:marker val="1"/>
        <c:axId val="88655744"/>
        <c:axId val="88477696"/>
      </c:lineChart>
      <c:catAx>
        <c:axId val="88655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947381577302851"/>
              <c:y val="0.83888885902914045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477696"/>
        <c:crosses val="autoZero"/>
        <c:auto val="1"/>
        <c:lblAlgn val="ctr"/>
        <c:lblOffset val="100"/>
        <c:tickLblSkip val="3"/>
        <c:tickMarkSkip val="1"/>
      </c:catAx>
      <c:valAx>
        <c:axId val="88477696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65574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33" r="0.750000000000000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Tasa de crecimiento</a:t>
            </a:r>
          </a:p>
        </c:rich>
      </c:tx>
      <c:layout>
        <c:manualLayout>
          <c:xMode val="edge"/>
          <c:yMode val="edge"/>
          <c:x val="0.39473680565654906"/>
          <c:y val="4.16666221807020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590717567436283"/>
          <c:y val="0.27035729172687406"/>
          <c:w val="0.82761384589761156"/>
          <c:h val="0.46513082447634213"/>
        </c:manualLayout>
      </c:layout>
      <c:lineChart>
        <c:grouping val="standard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</c:numCache>
            </c:numRef>
          </c:cat>
          <c:val>
            <c:numRef>
              <c:f>Hoja1!$K$3:$K$64</c:f>
              <c:numCache>
                <c:formatCode>0.00</c:formatCode>
                <c:ptCount val="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B0-4395-9BFE-14D656AED399}"/>
            </c:ext>
          </c:extLst>
        </c:ser>
        <c:marker val="1"/>
        <c:axId val="88510464"/>
        <c:axId val="88512384"/>
      </c:lineChart>
      <c:catAx>
        <c:axId val="88510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947374981821223"/>
              <c:y val="0.84167053694559435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512384"/>
        <c:crosses val="autoZero"/>
        <c:auto val="1"/>
        <c:lblAlgn val="ctr"/>
        <c:lblOffset val="100"/>
        <c:tickLblSkip val="3"/>
        <c:tickMarkSkip val="1"/>
      </c:catAx>
      <c:valAx>
        <c:axId val="8851238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51046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33" r="0.750000000000000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16</xdr:col>
      <xdr:colOff>552000</xdr:colOff>
      <xdr:row>14</xdr:row>
      <xdr:rowOff>5400</xdr:rowOff>
    </xdr:to>
    <xdr:graphicFrame macro="">
      <xdr:nvGraphicFramePr>
        <xdr:cNvPr id="1216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17</xdr:row>
      <xdr:rowOff>0</xdr:rowOff>
    </xdr:from>
    <xdr:to>
      <xdr:col>16</xdr:col>
      <xdr:colOff>552000</xdr:colOff>
      <xdr:row>30</xdr:row>
      <xdr:rowOff>138750</xdr:rowOff>
    </xdr:to>
    <xdr:graphicFrame macro="">
      <xdr:nvGraphicFramePr>
        <xdr:cNvPr id="1217" name="Chart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754380</xdr:colOff>
      <xdr:row>17</xdr:row>
      <xdr:rowOff>15240</xdr:rowOff>
    </xdr:from>
    <xdr:to>
      <xdr:col>21</xdr:col>
      <xdr:colOff>544380</xdr:colOff>
      <xdr:row>30</xdr:row>
      <xdr:rowOff>153990</xdr:rowOff>
    </xdr:to>
    <xdr:graphicFrame macro="">
      <xdr:nvGraphicFramePr>
        <xdr:cNvPr id="1218" name="Chart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662940</xdr:colOff>
      <xdr:row>1</xdr:row>
      <xdr:rowOff>60960</xdr:rowOff>
    </xdr:from>
    <xdr:to>
      <xdr:col>21</xdr:col>
      <xdr:colOff>452940</xdr:colOff>
      <xdr:row>14</xdr:row>
      <xdr:rowOff>66360</xdr:rowOff>
    </xdr:to>
    <xdr:graphicFrame macro="">
      <xdr:nvGraphicFramePr>
        <xdr:cNvPr id="1219" name="Chart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64"/>
  <sheetViews>
    <sheetView tabSelected="1" workbookViewId="0">
      <selection activeCell="A19" sqref="A19"/>
    </sheetView>
  </sheetViews>
  <sheetFormatPr baseColWidth="10" defaultRowHeight="12.75"/>
  <cols>
    <col min="1" max="1" width="27.5703125" customWidth="1"/>
    <col min="2" max="2" width="7.7109375" customWidth="1"/>
    <col min="3" max="3" width="8.28515625" customWidth="1"/>
    <col min="4" max="4" width="7.85546875" customWidth="1"/>
    <col min="5" max="5" width="9.140625" customWidth="1"/>
    <col min="6" max="6" width="10.85546875" customWidth="1"/>
    <col min="7" max="7" width="7.85546875" customWidth="1"/>
    <col min="8" max="11" width="9.140625" customWidth="1"/>
    <col min="12" max="12" width="6.28515625" customWidth="1"/>
  </cols>
  <sheetData>
    <row r="1" spans="1:59" ht="15" thickBot="1">
      <c r="A1" s="12" t="s">
        <v>22</v>
      </c>
      <c r="B1" s="13"/>
      <c r="C1" s="14"/>
      <c r="BD1" s="1"/>
    </row>
    <row r="2" spans="1:59" ht="15.75" thickBot="1">
      <c r="A2" t="s">
        <v>0</v>
      </c>
      <c r="E2" s="18" t="s">
        <v>2</v>
      </c>
      <c r="F2" s="19" t="s">
        <v>3</v>
      </c>
      <c r="G2" s="19" t="s">
        <v>4</v>
      </c>
      <c r="H2" s="19" t="s">
        <v>5</v>
      </c>
      <c r="I2" s="19" t="s">
        <v>10</v>
      </c>
      <c r="J2" s="20" t="s">
        <v>21</v>
      </c>
      <c r="K2" s="21" t="s">
        <v>11</v>
      </c>
      <c r="BD2" s="2"/>
      <c r="BE2" s="2"/>
      <c r="BF2" s="2"/>
    </row>
    <row r="3" spans="1:59" ht="15">
      <c r="A3" s="15" t="s">
        <v>1</v>
      </c>
      <c r="B3" s="16" t="s">
        <v>12</v>
      </c>
      <c r="C3" s="17" t="s">
        <v>13</v>
      </c>
      <c r="E3" s="34">
        <v>0</v>
      </c>
      <c r="F3" s="35">
        <f>kss0</f>
        <v>4.0946369195401635</v>
      </c>
      <c r="G3" s="35">
        <f>PTF0*F3^Alpha_0</f>
        <v>1.6378547678160653</v>
      </c>
      <c r="H3" s="35">
        <f>s_0*G3</f>
        <v>0.32757095356321309</v>
      </c>
      <c r="I3" s="35">
        <f t="shared" ref="I3:I10" si="0">G3-H3</f>
        <v>1.3102838142528523</v>
      </c>
      <c r="J3" s="35">
        <f>(H3-(n_0+Delta_0)*F3)/(1+n_0)</f>
        <v>0</v>
      </c>
      <c r="K3" s="36">
        <f>(H3-(n_0+Delta_0)*F3)/(1+n_0)*F3</f>
        <v>0</v>
      </c>
    </row>
    <row r="4" spans="1:59" ht="15">
      <c r="A4" s="22" t="s">
        <v>6</v>
      </c>
      <c r="B4" s="23">
        <v>0.35</v>
      </c>
      <c r="C4" s="24">
        <v>0.35</v>
      </c>
      <c r="E4" s="34">
        <f>E3+1</f>
        <v>1</v>
      </c>
      <c r="F4" s="35">
        <f>(H3+(1-Delta1)*F3)/(1+n_1)</f>
        <v>4.0946369195401635</v>
      </c>
      <c r="G4" s="35">
        <f t="shared" ref="G4:G35" si="1">_PTF1*F4^Alpha_1</f>
        <v>1.6378547678160653</v>
      </c>
      <c r="H4" s="35">
        <f t="shared" ref="H4:H10" si="2">s_1*G4</f>
        <v>0.32757095356321309</v>
      </c>
      <c r="I4" s="35">
        <f t="shared" si="0"/>
        <v>1.3102838142528523</v>
      </c>
      <c r="J4" s="35">
        <f t="shared" ref="J4:J35" si="3">(H4-(n_1+Delta_1)*F4)/(1+n_1)</f>
        <v>0</v>
      </c>
      <c r="K4" s="36">
        <f t="shared" ref="K4:K35" si="4">(H4-(n_1+Delta_1)*F4)/(1+n_1)*F4</f>
        <v>0</v>
      </c>
    </row>
    <row r="5" spans="1:59" ht="15">
      <c r="A5" s="22" t="s">
        <v>8</v>
      </c>
      <c r="B5" s="23">
        <v>0.06</v>
      </c>
      <c r="C5" s="24">
        <v>0.06</v>
      </c>
      <c r="E5" s="34">
        <f t="shared" ref="E5:E64" si="5">E4+1</f>
        <v>2</v>
      </c>
      <c r="F5" s="35">
        <f t="shared" ref="F5:F32" si="6">(H4+(1-Delta1)*F4)/(1+n_1)</f>
        <v>4.0946369195401635</v>
      </c>
      <c r="G5" s="35">
        <f t="shared" si="1"/>
        <v>1.6378547678160653</v>
      </c>
      <c r="H5" s="35">
        <f t="shared" si="2"/>
        <v>0.32757095356321309</v>
      </c>
      <c r="I5" s="35">
        <f t="shared" si="0"/>
        <v>1.3102838142528523</v>
      </c>
      <c r="J5" s="35">
        <f t="shared" si="3"/>
        <v>0</v>
      </c>
      <c r="K5" s="36">
        <f t="shared" si="4"/>
        <v>0</v>
      </c>
    </row>
    <row r="6" spans="1:59" ht="15.75" thickBot="1">
      <c r="A6" s="25" t="s">
        <v>7</v>
      </c>
      <c r="B6" s="26">
        <v>0.02</v>
      </c>
      <c r="C6" s="27">
        <v>0.02</v>
      </c>
      <c r="E6" s="34">
        <f t="shared" si="5"/>
        <v>3</v>
      </c>
      <c r="F6" s="35">
        <f t="shared" si="6"/>
        <v>4.0946369195401635</v>
      </c>
      <c r="G6" s="35">
        <f t="shared" si="1"/>
        <v>1.6378547678160653</v>
      </c>
      <c r="H6" s="35">
        <f t="shared" si="2"/>
        <v>0.32757095356321309</v>
      </c>
      <c r="I6" s="35">
        <f t="shared" si="0"/>
        <v>1.3102838142528523</v>
      </c>
      <c r="J6" s="35">
        <f t="shared" si="3"/>
        <v>0</v>
      </c>
      <c r="K6" s="36">
        <f t="shared" si="4"/>
        <v>0</v>
      </c>
    </row>
    <row r="7" spans="1:59" ht="15.75" thickBot="1">
      <c r="E7" s="34">
        <f t="shared" si="5"/>
        <v>4</v>
      </c>
      <c r="F7" s="35">
        <f t="shared" si="6"/>
        <v>4.0946369195401635</v>
      </c>
      <c r="G7" s="35">
        <f t="shared" si="1"/>
        <v>1.6378547678160653</v>
      </c>
      <c r="H7" s="35">
        <f t="shared" si="2"/>
        <v>0.32757095356321309</v>
      </c>
      <c r="I7" s="35">
        <f t="shared" si="0"/>
        <v>1.3102838142528523</v>
      </c>
      <c r="J7" s="35">
        <f t="shared" si="3"/>
        <v>0</v>
      </c>
      <c r="K7" s="36">
        <f t="shared" si="4"/>
        <v>0</v>
      </c>
      <c r="BG7" s="3"/>
    </row>
    <row r="8" spans="1:59" ht="15">
      <c r="A8" s="15" t="s">
        <v>14</v>
      </c>
      <c r="B8" s="16" t="s">
        <v>12</v>
      </c>
      <c r="C8" s="17" t="s">
        <v>13</v>
      </c>
      <c r="E8" s="34">
        <f t="shared" si="5"/>
        <v>5</v>
      </c>
      <c r="F8" s="35">
        <f t="shared" si="6"/>
        <v>4.0946369195401635</v>
      </c>
      <c r="G8" s="35">
        <f t="shared" si="1"/>
        <v>1.6378547678160653</v>
      </c>
      <c r="H8" s="35">
        <f t="shared" si="2"/>
        <v>0.32757095356321309</v>
      </c>
      <c r="I8" s="35">
        <f t="shared" si="0"/>
        <v>1.3102838142528523</v>
      </c>
      <c r="J8" s="35">
        <f t="shared" si="3"/>
        <v>0</v>
      </c>
      <c r="K8" s="36">
        <f t="shared" si="4"/>
        <v>0</v>
      </c>
    </row>
    <row r="9" spans="1:59" ht="15">
      <c r="A9" s="22" t="s">
        <v>9</v>
      </c>
      <c r="B9" s="23">
        <v>1</v>
      </c>
      <c r="C9" s="24">
        <v>1</v>
      </c>
      <c r="E9" s="34">
        <f>E7+1</f>
        <v>5</v>
      </c>
      <c r="F9" s="35">
        <f t="shared" si="6"/>
        <v>4.0946369195401635</v>
      </c>
      <c r="G9" s="35">
        <f t="shared" si="1"/>
        <v>1.6378547678160653</v>
      </c>
      <c r="H9" s="35">
        <f t="shared" si="2"/>
        <v>0.32757095356321309</v>
      </c>
      <c r="I9" s="35">
        <f t="shared" si="0"/>
        <v>1.3102838142528523</v>
      </c>
      <c r="J9" s="35">
        <f t="shared" si="3"/>
        <v>0</v>
      </c>
      <c r="K9" s="36">
        <f t="shared" si="4"/>
        <v>0</v>
      </c>
    </row>
    <row r="10" spans="1:59" ht="15.75" thickBot="1">
      <c r="A10" s="25" t="s">
        <v>20</v>
      </c>
      <c r="B10" s="28">
        <v>0.2</v>
      </c>
      <c r="C10" s="29">
        <v>0.2</v>
      </c>
      <c r="E10" s="34">
        <f>E8+1</f>
        <v>6</v>
      </c>
      <c r="F10" s="35">
        <f t="shared" si="6"/>
        <v>4.0946369195401635</v>
      </c>
      <c r="G10" s="35">
        <f t="shared" si="1"/>
        <v>1.6378547678160653</v>
      </c>
      <c r="H10" s="35">
        <f t="shared" si="2"/>
        <v>0.32757095356321309</v>
      </c>
      <c r="I10" s="35">
        <f t="shared" si="0"/>
        <v>1.3102838142528523</v>
      </c>
      <c r="J10" s="35">
        <f t="shared" si="3"/>
        <v>0</v>
      </c>
      <c r="K10" s="36">
        <f t="shared" si="4"/>
        <v>0</v>
      </c>
    </row>
    <row r="11" spans="1:59" ht="15.75" thickBot="1">
      <c r="A11" s="5"/>
      <c r="B11" s="5"/>
      <c r="C11" s="5"/>
      <c r="E11" s="34">
        <f t="shared" si="5"/>
        <v>7</v>
      </c>
      <c r="F11" s="35">
        <f t="shared" si="6"/>
        <v>4.0946369195401635</v>
      </c>
      <c r="G11" s="35">
        <f t="shared" si="1"/>
        <v>1.6378547678160653</v>
      </c>
      <c r="H11" s="35">
        <f t="shared" ref="H11:H32" si="7">s_1*G11</f>
        <v>0.32757095356321309</v>
      </c>
      <c r="I11" s="35">
        <f t="shared" ref="I11:I32" si="8">G11-H11</f>
        <v>1.3102838142528523</v>
      </c>
      <c r="J11" s="35">
        <f t="shared" si="3"/>
        <v>0</v>
      </c>
      <c r="K11" s="36">
        <f t="shared" si="4"/>
        <v>0</v>
      </c>
    </row>
    <row r="12" spans="1:59" ht="15">
      <c r="A12" s="15" t="s">
        <v>15</v>
      </c>
      <c r="B12" s="16" t="s">
        <v>12</v>
      </c>
      <c r="C12" s="17" t="s">
        <v>13</v>
      </c>
      <c r="E12" s="34">
        <f t="shared" si="5"/>
        <v>8</v>
      </c>
      <c r="F12" s="35">
        <f t="shared" si="6"/>
        <v>4.0946369195401635</v>
      </c>
      <c r="G12" s="35">
        <f t="shared" si="1"/>
        <v>1.6378547678160653</v>
      </c>
      <c r="H12" s="35">
        <f t="shared" si="7"/>
        <v>0.32757095356321309</v>
      </c>
      <c r="I12" s="35">
        <f t="shared" si="8"/>
        <v>1.3102838142528523</v>
      </c>
      <c r="J12" s="35">
        <f t="shared" si="3"/>
        <v>0</v>
      </c>
      <c r="K12" s="36">
        <f t="shared" si="4"/>
        <v>0</v>
      </c>
    </row>
    <row r="13" spans="1:59" ht="15">
      <c r="A13" s="22" t="s">
        <v>16</v>
      </c>
      <c r="B13" s="30">
        <f>((n_0+Delta0)/(PTF0*s_0))^(1/(Alpha0-1))</f>
        <v>4.0946369195401635</v>
      </c>
      <c r="C13" s="31">
        <f>((n_1+Delta1)/(_PTF1*s_1))^(1/(Alpha1-1))</f>
        <v>4.0946369195401635</v>
      </c>
      <c r="E13" s="34">
        <f t="shared" si="5"/>
        <v>9</v>
      </c>
      <c r="F13" s="35">
        <f t="shared" si="6"/>
        <v>4.0946369195401635</v>
      </c>
      <c r="G13" s="35">
        <f t="shared" si="1"/>
        <v>1.6378547678160653</v>
      </c>
      <c r="H13" s="35">
        <f t="shared" si="7"/>
        <v>0.32757095356321309</v>
      </c>
      <c r="I13" s="35">
        <f t="shared" si="8"/>
        <v>1.3102838142528523</v>
      </c>
      <c r="J13" s="35">
        <f t="shared" si="3"/>
        <v>0</v>
      </c>
      <c r="K13" s="36">
        <f t="shared" si="4"/>
        <v>0</v>
      </c>
      <c r="M13" t="s">
        <v>0</v>
      </c>
    </row>
    <row r="14" spans="1:59" ht="15">
      <c r="A14" s="22" t="s">
        <v>17</v>
      </c>
      <c r="B14" s="30">
        <f>PTF0*kss0^Alpha0</f>
        <v>1.6378547678160653</v>
      </c>
      <c r="C14" s="31">
        <f>_PTF1*_kss1^Alpha1</f>
        <v>1.6378547678160653</v>
      </c>
      <c r="E14" s="34">
        <f t="shared" si="5"/>
        <v>10</v>
      </c>
      <c r="F14" s="35">
        <f t="shared" si="6"/>
        <v>4.0946369195401635</v>
      </c>
      <c r="G14" s="35">
        <f t="shared" si="1"/>
        <v>1.6378547678160653</v>
      </c>
      <c r="H14" s="35">
        <f t="shared" si="7"/>
        <v>0.32757095356321309</v>
      </c>
      <c r="I14" s="35">
        <f t="shared" si="8"/>
        <v>1.3102838142528523</v>
      </c>
      <c r="J14" s="35">
        <f t="shared" si="3"/>
        <v>0</v>
      </c>
      <c r="K14" s="36">
        <f t="shared" si="4"/>
        <v>0</v>
      </c>
    </row>
    <row r="15" spans="1:59" ht="15">
      <c r="A15" s="22" t="s">
        <v>18</v>
      </c>
      <c r="B15" s="30">
        <f>yss0-(n_0+Delta0)*kss0</f>
        <v>1.3102838142528523</v>
      </c>
      <c r="C15" s="31">
        <f>yss1-(n_1+Delta1)*_kss1</f>
        <v>1.3102838142528523</v>
      </c>
      <c r="E15" s="34">
        <f t="shared" si="5"/>
        <v>11</v>
      </c>
      <c r="F15" s="35">
        <f t="shared" si="6"/>
        <v>4.0946369195401635</v>
      </c>
      <c r="G15" s="35">
        <f t="shared" si="1"/>
        <v>1.6378547678160653</v>
      </c>
      <c r="H15" s="35">
        <f t="shared" si="7"/>
        <v>0.32757095356321309</v>
      </c>
      <c r="I15" s="35">
        <f t="shared" si="8"/>
        <v>1.3102838142528523</v>
      </c>
      <c r="J15" s="35">
        <f t="shared" si="3"/>
        <v>0</v>
      </c>
      <c r="K15" s="36">
        <f t="shared" si="4"/>
        <v>0</v>
      </c>
    </row>
    <row r="16" spans="1:59" ht="15.75" thickBot="1">
      <c r="A16" s="25" t="s">
        <v>19</v>
      </c>
      <c r="B16" s="32">
        <f>yss0-css0</f>
        <v>0.32757095356321297</v>
      </c>
      <c r="C16" s="33">
        <f>yss1-_css1</f>
        <v>0.32757095356321297</v>
      </c>
      <c r="E16" s="34">
        <f t="shared" si="5"/>
        <v>12</v>
      </c>
      <c r="F16" s="35">
        <f t="shared" si="6"/>
        <v>4.0946369195401635</v>
      </c>
      <c r="G16" s="35">
        <f t="shared" si="1"/>
        <v>1.6378547678160653</v>
      </c>
      <c r="H16" s="35">
        <f t="shared" si="7"/>
        <v>0.32757095356321309</v>
      </c>
      <c r="I16" s="35">
        <f t="shared" si="8"/>
        <v>1.3102838142528523</v>
      </c>
      <c r="J16" s="35">
        <f t="shared" si="3"/>
        <v>0</v>
      </c>
      <c r="K16" s="36">
        <f t="shared" si="4"/>
        <v>0</v>
      </c>
    </row>
    <row r="17" spans="1:11" ht="15">
      <c r="A17" s="6"/>
      <c r="B17" s="6"/>
      <c r="C17" s="6"/>
      <c r="E17" s="34">
        <f t="shared" si="5"/>
        <v>13</v>
      </c>
      <c r="F17" s="35">
        <f t="shared" si="6"/>
        <v>4.0946369195401635</v>
      </c>
      <c r="G17" s="35">
        <f t="shared" si="1"/>
        <v>1.6378547678160653</v>
      </c>
      <c r="H17" s="35">
        <f t="shared" si="7"/>
        <v>0.32757095356321309</v>
      </c>
      <c r="I17" s="35">
        <f t="shared" si="8"/>
        <v>1.3102838142528523</v>
      </c>
      <c r="J17" s="35">
        <f t="shared" si="3"/>
        <v>0</v>
      </c>
      <c r="K17" s="36">
        <f t="shared" si="4"/>
        <v>0</v>
      </c>
    </row>
    <row r="18" spans="1:11" ht="15">
      <c r="A18" s="7"/>
      <c r="B18" s="8"/>
      <c r="C18" s="9"/>
      <c r="E18" s="34">
        <f t="shared" si="5"/>
        <v>14</v>
      </c>
      <c r="F18" s="35">
        <f t="shared" si="6"/>
        <v>4.0946369195401635</v>
      </c>
      <c r="G18" s="35">
        <f t="shared" si="1"/>
        <v>1.6378547678160653</v>
      </c>
      <c r="H18" s="35">
        <f t="shared" si="7"/>
        <v>0.32757095356321309</v>
      </c>
      <c r="I18" s="35">
        <f t="shared" si="8"/>
        <v>1.3102838142528523</v>
      </c>
      <c r="J18" s="35">
        <f t="shared" si="3"/>
        <v>0</v>
      </c>
      <c r="K18" s="36">
        <f t="shared" si="4"/>
        <v>0</v>
      </c>
    </row>
    <row r="19" spans="1:11" ht="15">
      <c r="A19" s="10"/>
      <c r="B19" s="11"/>
      <c r="C19" s="11"/>
      <c r="E19" s="34">
        <f t="shared" si="5"/>
        <v>15</v>
      </c>
      <c r="F19" s="35">
        <f t="shared" si="6"/>
        <v>4.0946369195401635</v>
      </c>
      <c r="G19" s="35">
        <f t="shared" si="1"/>
        <v>1.6378547678160653</v>
      </c>
      <c r="H19" s="35">
        <f t="shared" si="7"/>
        <v>0.32757095356321309</v>
      </c>
      <c r="I19" s="35">
        <f t="shared" si="8"/>
        <v>1.3102838142528523</v>
      </c>
      <c r="J19" s="35">
        <f t="shared" si="3"/>
        <v>0</v>
      </c>
      <c r="K19" s="36">
        <f t="shared" si="4"/>
        <v>0</v>
      </c>
    </row>
    <row r="20" spans="1:11" ht="15">
      <c r="A20" s="10"/>
      <c r="B20" s="11"/>
      <c r="C20" s="11"/>
      <c r="E20" s="34">
        <f t="shared" si="5"/>
        <v>16</v>
      </c>
      <c r="F20" s="35">
        <f t="shared" si="6"/>
        <v>4.0946369195401635</v>
      </c>
      <c r="G20" s="35">
        <f t="shared" si="1"/>
        <v>1.6378547678160653</v>
      </c>
      <c r="H20" s="35">
        <f t="shared" si="7"/>
        <v>0.32757095356321309</v>
      </c>
      <c r="I20" s="35">
        <f t="shared" si="8"/>
        <v>1.3102838142528523</v>
      </c>
      <c r="J20" s="35">
        <f t="shared" si="3"/>
        <v>0</v>
      </c>
      <c r="K20" s="36">
        <f t="shared" si="4"/>
        <v>0</v>
      </c>
    </row>
    <row r="21" spans="1:11" ht="15">
      <c r="A21" s="4"/>
      <c r="B21" s="4"/>
      <c r="C21" s="4"/>
      <c r="E21" s="34">
        <f t="shared" si="5"/>
        <v>17</v>
      </c>
      <c r="F21" s="35">
        <f t="shared" si="6"/>
        <v>4.0946369195401635</v>
      </c>
      <c r="G21" s="35">
        <f t="shared" si="1"/>
        <v>1.6378547678160653</v>
      </c>
      <c r="H21" s="35">
        <f t="shared" si="7"/>
        <v>0.32757095356321309</v>
      </c>
      <c r="I21" s="35">
        <f t="shared" si="8"/>
        <v>1.3102838142528523</v>
      </c>
      <c r="J21" s="35">
        <f t="shared" si="3"/>
        <v>0</v>
      </c>
      <c r="K21" s="36">
        <f t="shared" si="4"/>
        <v>0</v>
      </c>
    </row>
    <row r="22" spans="1:11" ht="15">
      <c r="A22" s="4"/>
      <c r="B22" s="4"/>
      <c r="C22" s="4"/>
      <c r="E22" s="34">
        <f t="shared" si="5"/>
        <v>18</v>
      </c>
      <c r="F22" s="35">
        <f t="shared" si="6"/>
        <v>4.0946369195401635</v>
      </c>
      <c r="G22" s="35">
        <f t="shared" si="1"/>
        <v>1.6378547678160653</v>
      </c>
      <c r="H22" s="35">
        <f t="shared" si="7"/>
        <v>0.32757095356321309</v>
      </c>
      <c r="I22" s="35">
        <f t="shared" si="8"/>
        <v>1.3102838142528523</v>
      </c>
      <c r="J22" s="35">
        <f t="shared" si="3"/>
        <v>0</v>
      </c>
      <c r="K22" s="36">
        <f t="shared" si="4"/>
        <v>0</v>
      </c>
    </row>
    <row r="23" spans="1:11" ht="15">
      <c r="A23" s="4"/>
      <c r="B23" s="4"/>
      <c r="C23" s="4"/>
      <c r="E23" s="34">
        <f t="shared" si="5"/>
        <v>19</v>
      </c>
      <c r="F23" s="35">
        <f t="shared" si="6"/>
        <v>4.0946369195401635</v>
      </c>
      <c r="G23" s="35">
        <f t="shared" si="1"/>
        <v>1.6378547678160653</v>
      </c>
      <c r="H23" s="35">
        <f t="shared" si="7"/>
        <v>0.32757095356321309</v>
      </c>
      <c r="I23" s="35">
        <f t="shared" si="8"/>
        <v>1.3102838142528523</v>
      </c>
      <c r="J23" s="35">
        <f t="shared" si="3"/>
        <v>0</v>
      </c>
      <c r="K23" s="36">
        <f t="shared" si="4"/>
        <v>0</v>
      </c>
    </row>
    <row r="24" spans="1:11" ht="15">
      <c r="A24" s="4"/>
      <c r="B24" s="4"/>
      <c r="C24" s="4"/>
      <c r="E24" s="34">
        <f t="shared" si="5"/>
        <v>20</v>
      </c>
      <c r="F24" s="35">
        <f t="shared" si="6"/>
        <v>4.0946369195401635</v>
      </c>
      <c r="G24" s="35">
        <f t="shared" si="1"/>
        <v>1.6378547678160653</v>
      </c>
      <c r="H24" s="35">
        <f t="shared" si="7"/>
        <v>0.32757095356321309</v>
      </c>
      <c r="I24" s="35">
        <f t="shared" si="8"/>
        <v>1.3102838142528523</v>
      </c>
      <c r="J24" s="35">
        <f t="shared" si="3"/>
        <v>0</v>
      </c>
      <c r="K24" s="36">
        <f t="shared" si="4"/>
        <v>0</v>
      </c>
    </row>
    <row r="25" spans="1:11" ht="15">
      <c r="A25" s="4"/>
      <c r="B25" s="4"/>
      <c r="C25" s="4"/>
      <c r="E25" s="34">
        <f t="shared" si="5"/>
        <v>21</v>
      </c>
      <c r="F25" s="35">
        <f t="shared" si="6"/>
        <v>4.0946369195401635</v>
      </c>
      <c r="G25" s="35">
        <f t="shared" si="1"/>
        <v>1.6378547678160653</v>
      </c>
      <c r="H25" s="35">
        <f t="shared" si="7"/>
        <v>0.32757095356321309</v>
      </c>
      <c r="I25" s="35">
        <f t="shared" si="8"/>
        <v>1.3102838142528523</v>
      </c>
      <c r="J25" s="35">
        <f t="shared" si="3"/>
        <v>0</v>
      </c>
      <c r="K25" s="36">
        <f t="shared" si="4"/>
        <v>0</v>
      </c>
    </row>
    <row r="26" spans="1:11" ht="15">
      <c r="A26" s="4"/>
      <c r="B26" s="4"/>
      <c r="C26" s="4"/>
      <c r="E26" s="34">
        <f t="shared" si="5"/>
        <v>22</v>
      </c>
      <c r="F26" s="35">
        <f t="shared" si="6"/>
        <v>4.0946369195401635</v>
      </c>
      <c r="G26" s="35">
        <f t="shared" si="1"/>
        <v>1.6378547678160653</v>
      </c>
      <c r="H26" s="35">
        <f t="shared" si="7"/>
        <v>0.32757095356321309</v>
      </c>
      <c r="I26" s="35">
        <f t="shared" si="8"/>
        <v>1.3102838142528523</v>
      </c>
      <c r="J26" s="35">
        <f t="shared" si="3"/>
        <v>0</v>
      </c>
      <c r="K26" s="36">
        <f t="shared" si="4"/>
        <v>0</v>
      </c>
    </row>
    <row r="27" spans="1:11" ht="15">
      <c r="A27" s="4"/>
      <c r="B27" s="4"/>
      <c r="C27" s="4"/>
      <c r="E27" s="34">
        <f t="shared" si="5"/>
        <v>23</v>
      </c>
      <c r="F27" s="35">
        <f t="shared" si="6"/>
        <v>4.0946369195401635</v>
      </c>
      <c r="G27" s="35">
        <f t="shared" si="1"/>
        <v>1.6378547678160653</v>
      </c>
      <c r="H27" s="35">
        <f t="shared" si="7"/>
        <v>0.32757095356321309</v>
      </c>
      <c r="I27" s="35">
        <f t="shared" si="8"/>
        <v>1.3102838142528523</v>
      </c>
      <c r="J27" s="35">
        <f t="shared" si="3"/>
        <v>0</v>
      </c>
      <c r="K27" s="36">
        <f t="shared" si="4"/>
        <v>0</v>
      </c>
    </row>
    <row r="28" spans="1:11" ht="15">
      <c r="A28" s="4"/>
      <c r="B28" s="4"/>
      <c r="C28" s="4"/>
      <c r="E28" s="34">
        <f t="shared" si="5"/>
        <v>24</v>
      </c>
      <c r="F28" s="35">
        <f t="shared" si="6"/>
        <v>4.0946369195401635</v>
      </c>
      <c r="G28" s="35">
        <f t="shared" si="1"/>
        <v>1.6378547678160653</v>
      </c>
      <c r="H28" s="35">
        <f t="shared" si="7"/>
        <v>0.32757095356321309</v>
      </c>
      <c r="I28" s="35">
        <f t="shared" si="8"/>
        <v>1.3102838142528523</v>
      </c>
      <c r="J28" s="35">
        <f t="shared" si="3"/>
        <v>0</v>
      </c>
      <c r="K28" s="36">
        <f t="shared" si="4"/>
        <v>0</v>
      </c>
    </row>
    <row r="29" spans="1:11" ht="15">
      <c r="A29" s="4"/>
      <c r="B29" s="4"/>
      <c r="C29" s="4"/>
      <c r="E29" s="34">
        <f t="shared" si="5"/>
        <v>25</v>
      </c>
      <c r="F29" s="35">
        <f t="shared" si="6"/>
        <v>4.0946369195401635</v>
      </c>
      <c r="G29" s="35">
        <f t="shared" si="1"/>
        <v>1.6378547678160653</v>
      </c>
      <c r="H29" s="35">
        <f t="shared" si="7"/>
        <v>0.32757095356321309</v>
      </c>
      <c r="I29" s="35">
        <f t="shared" si="8"/>
        <v>1.3102838142528523</v>
      </c>
      <c r="J29" s="35">
        <f t="shared" si="3"/>
        <v>0</v>
      </c>
      <c r="K29" s="36">
        <f t="shared" si="4"/>
        <v>0</v>
      </c>
    </row>
    <row r="30" spans="1:11" ht="15">
      <c r="A30" s="4"/>
      <c r="B30" s="4"/>
      <c r="C30" s="4"/>
      <c r="E30" s="34">
        <f t="shared" si="5"/>
        <v>26</v>
      </c>
      <c r="F30" s="35">
        <f t="shared" si="6"/>
        <v>4.0946369195401635</v>
      </c>
      <c r="G30" s="35">
        <f t="shared" si="1"/>
        <v>1.6378547678160653</v>
      </c>
      <c r="H30" s="35">
        <f t="shared" si="7"/>
        <v>0.32757095356321309</v>
      </c>
      <c r="I30" s="35">
        <f t="shared" si="8"/>
        <v>1.3102838142528523</v>
      </c>
      <c r="J30" s="35">
        <f t="shared" si="3"/>
        <v>0</v>
      </c>
      <c r="K30" s="36">
        <f t="shared" si="4"/>
        <v>0</v>
      </c>
    </row>
    <row r="31" spans="1:11" ht="15">
      <c r="A31" s="4"/>
      <c r="B31" s="4"/>
      <c r="C31" s="4"/>
      <c r="E31" s="34">
        <f t="shared" si="5"/>
        <v>27</v>
      </c>
      <c r="F31" s="35">
        <f t="shared" si="6"/>
        <v>4.0946369195401635</v>
      </c>
      <c r="G31" s="35">
        <f t="shared" si="1"/>
        <v>1.6378547678160653</v>
      </c>
      <c r="H31" s="35">
        <f t="shared" si="7"/>
        <v>0.32757095356321309</v>
      </c>
      <c r="I31" s="35">
        <f t="shared" si="8"/>
        <v>1.3102838142528523</v>
      </c>
      <c r="J31" s="35">
        <f t="shared" si="3"/>
        <v>0</v>
      </c>
      <c r="K31" s="36">
        <f t="shared" si="4"/>
        <v>0</v>
      </c>
    </row>
    <row r="32" spans="1:11" ht="15">
      <c r="E32" s="34">
        <f t="shared" si="5"/>
        <v>28</v>
      </c>
      <c r="F32" s="35">
        <f t="shared" si="6"/>
        <v>4.0946369195401635</v>
      </c>
      <c r="G32" s="35">
        <f t="shared" si="1"/>
        <v>1.6378547678160653</v>
      </c>
      <c r="H32" s="35">
        <f t="shared" si="7"/>
        <v>0.32757095356321309</v>
      </c>
      <c r="I32" s="35">
        <f t="shared" si="8"/>
        <v>1.3102838142528523</v>
      </c>
      <c r="J32" s="35">
        <f t="shared" si="3"/>
        <v>0</v>
      </c>
      <c r="K32" s="36">
        <f t="shared" si="4"/>
        <v>0</v>
      </c>
    </row>
    <row r="33" spans="5:11" ht="15">
      <c r="E33" s="34">
        <f t="shared" si="5"/>
        <v>29</v>
      </c>
      <c r="F33" s="35">
        <f t="shared" ref="F33:F64" si="9">(H32+(1-Delta1)*F32)/(1+n_1)</f>
        <v>4.0946369195401635</v>
      </c>
      <c r="G33" s="35">
        <f t="shared" si="1"/>
        <v>1.6378547678160653</v>
      </c>
      <c r="H33" s="35">
        <f t="shared" ref="H33:H64" si="10">s_1*G33</f>
        <v>0.32757095356321309</v>
      </c>
      <c r="I33" s="35">
        <f t="shared" ref="I33:I64" si="11">G33-H33</f>
        <v>1.3102838142528523</v>
      </c>
      <c r="J33" s="35">
        <f t="shared" si="3"/>
        <v>0</v>
      </c>
      <c r="K33" s="36">
        <f t="shared" si="4"/>
        <v>0</v>
      </c>
    </row>
    <row r="34" spans="5:11" ht="15">
      <c r="E34" s="34">
        <f t="shared" si="5"/>
        <v>30</v>
      </c>
      <c r="F34" s="35">
        <f t="shared" si="9"/>
        <v>4.0946369195401635</v>
      </c>
      <c r="G34" s="35">
        <f t="shared" si="1"/>
        <v>1.6378547678160653</v>
      </c>
      <c r="H34" s="35">
        <f t="shared" si="10"/>
        <v>0.32757095356321309</v>
      </c>
      <c r="I34" s="35">
        <f t="shared" si="11"/>
        <v>1.3102838142528523</v>
      </c>
      <c r="J34" s="35">
        <f t="shared" si="3"/>
        <v>0</v>
      </c>
      <c r="K34" s="36">
        <f t="shared" si="4"/>
        <v>0</v>
      </c>
    </row>
    <row r="35" spans="5:11" ht="15">
      <c r="E35" s="34">
        <f t="shared" si="5"/>
        <v>31</v>
      </c>
      <c r="F35" s="35">
        <f t="shared" si="9"/>
        <v>4.0946369195401635</v>
      </c>
      <c r="G35" s="35">
        <f t="shared" si="1"/>
        <v>1.6378547678160653</v>
      </c>
      <c r="H35" s="35">
        <f t="shared" si="10"/>
        <v>0.32757095356321309</v>
      </c>
      <c r="I35" s="35">
        <f t="shared" si="11"/>
        <v>1.3102838142528523</v>
      </c>
      <c r="J35" s="35">
        <f t="shared" si="3"/>
        <v>0</v>
      </c>
      <c r="K35" s="36">
        <f t="shared" si="4"/>
        <v>0</v>
      </c>
    </row>
    <row r="36" spans="5:11" ht="15">
      <c r="E36" s="34">
        <f t="shared" si="5"/>
        <v>32</v>
      </c>
      <c r="F36" s="35">
        <f t="shared" si="9"/>
        <v>4.0946369195401635</v>
      </c>
      <c r="G36" s="35">
        <f t="shared" ref="G36:G64" si="12">_PTF1*F36^Alpha_1</f>
        <v>1.6378547678160653</v>
      </c>
      <c r="H36" s="35">
        <f t="shared" si="10"/>
        <v>0.32757095356321309</v>
      </c>
      <c r="I36" s="35">
        <f t="shared" si="11"/>
        <v>1.3102838142528523</v>
      </c>
      <c r="J36" s="35">
        <f t="shared" ref="J36:J64" si="13">(H36-(n_1+Delta_1)*F36)/(1+n_1)</f>
        <v>0</v>
      </c>
      <c r="K36" s="36">
        <f t="shared" ref="K36:K64" si="14">(H36-(n_1+Delta_1)*F36)/(1+n_1)*F36</f>
        <v>0</v>
      </c>
    </row>
    <row r="37" spans="5:11" ht="15">
      <c r="E37" s="34">
        <f t="shared" si="5"/>
        <v>33</v>
      </c>
      <c r="F37" s="35">
        <f t="shared" si="9"/>
        <v>4.0946369195401635</v>
      </c>
      <c r="G37" s="35">
        <f t="shared" si="12"/>
        <v>1.6378547678160653</v>
      </c>
      <c r="H37" s="35">
        <f t="shared" si="10"/>
        <v>0.32757095356321309</v>
      </c>
      <c r="I37" s="35">
        <f t="shared" si="11"/>
        <v>1.3102838142528523</v>
      </c>
      <c r="J37" s="35">
        <f t="shared" si="13"/>
        <v>0</v>
      </c>
      <c r="K37" s="36">
        <f t="shared" si="14"/>
        <v>0</v>
      </c>
    </row>
    <row r="38" spans="5:11" ht="15">
      <c r="E38" s="34">
        <f t="shared" si="5"/>
        <v>34</v>
      </c>
      <c r="F38" s="35">
        <f t="shared" si="9"/>
        <v>4.0946369195401635</v>
      </c>
      <c r="G38" s="35">
        <f t="shared" si="12"/>
        <v>1.6378547678160653</v>
      </c>
      <c r="H38" s="35">
        <f t="shared" si="10"/>
        <v>0.32757095356321309</v>
      </c>
      <c r="I38" s="35">
        <f t="shared" si="11"/>
        <v>1.3102838142528523</v>
      </c>
      <c r="J38" s="35">
        <f t="shared" si="13"/>
        <v>0</v>
      </c>
      <c r="K38" s="36">
        <f t="shared" si="14"/>
        <v>0</v>
      </c>
    </row>
    <row r="39" spans="5:11" ht="15">
      <c r="E39" s="34">
        <f t="shared" si="5"/>
        <v>35</v>
      </c>
      <c r="F39" s="35">
        <f t="shared" si="9"/>
        <v>4.0946369195401635</v>
      </c>
      <c r="G39" s="35">
        <f t="shared" si="12"/>
        <v>1.6378547678160653</v>
      </c>
      <c r="H39" s="35">
        <f t="shared" si="10"/>
        <v>0.32757095356321309</v>
      </c>
      <c r="I39" s="35">
        <f t="shared" si="11"/>
        <v>1.3102838142528523</v>
      </c>
      <c r="J39" s="35">
        <f t="shared" si="13"/>
        <v>0</v>
      </c>
      <c r="K39" s="36">
        <f t="shared" si="14"/>
        <v>0</v>
      </c>
    </row>
    <row r="40" spans="5:11" ht="15">
      <c r="E40" s="34">
        <f t="shared" si="5"/>
        <v>36</v>
      </c>
      <c r="F40" s="35">
        <f t="shared" si="9"/>
        <v>4.0946369195401635</v>
      </c>
      <c r="G40" s="35">
        <f t="shared" si="12"/>
        <v>1.6378547678160653</v>
      </c>
      <c r="H40" s="35">
        <f t="shared" si="10"/>
        <v>0.32757095356321309</v>
      </c>
      <c r="I40" s="35">
        <f t="shared" si="11"/>
        <v>1.3102838142528523</v>
      </c>
      <c r="J40" s="35">
        <f t="shared" si="13"/>
        <v>0</v>
      </c>
      <c r="K40" s="36">
        <f t="shared" si="14"/>
        <v>0</v>
      </c>
    </row>
    <row r="41" spans="5:11" ht="15">
      <c r="E41" s="34">
        <f t="shared" si="5"/>
        <v>37</v>
      </c>
      <c r="F41" s="35">
        <f t="shared" si="9"/>
        <v>4.0946369195401635</v>
      </c>
      <c r="G41" s="35">
        <f t="shared" si="12"/>
        <v>1.6378547678160653</v>
      </c>
      <c r="H41" s="35">
        <f t="shared" si="10"/>
        <v>0.32757095356321309</v>
      </c>
      <c r="I41" s="35">
        <f t="shared" si="11"/>
        <v>1.3102838142528523</v>
      </c>
      <c r="J41" s="35">
        <f t="shared" si="13"/>
        <v>0</v>
      </c>
      <c r="K41" s="36">
        <f t="shared" si="14"/>
        <v>0</v>
      </c>
    </row>
    <row r="42" spans="5:11" ht="15">
      <c r="E42" s="34">
        <f t="shared" si="5"/>
        <v>38</v>
      </c>
      <c r="F42" s="35">
        <f t="shared" si="9"/>
        <v>4.0946369195401635</v>
      </c>
      <c r="G42" s="35">
        <f t="shared" si="12"/>
        <v>1.6378547678160653</v>
      </c>
      <c r="H42" s="35">
        <f t="shared" si="10"/>
        <v>0.32757095356321309</v>
      </c>
      <c r="I42" s="35">
        <f t="shared" si="11"/>
        <v>1.3102838142528523</v>
      </c>
      <c r="J42" s="35">
        <f t="shared" si="13"/>
        <v>0</v>
      </c>
      <c r="K42" s="36">
        <f t="shared" si="14"/>
        <v>0</v>
      </c>
    </row>
    <row r="43" spans="5:11" ht="15">
      <c r="E43" s="34">
        <f t="shared" si="5"/>
        <v>39</v>
      </c>
      <c r="F43" s="35">
        <f t="shared" si="9"/>
        <v>4.0946369195401635</v>
      </c>
      <c r="G43" s="35">
        <f t="shared" si="12"/>
        <v>1.6378547678160653</v>
      </c>
      <c r="H43" s="35">
        <f t="shared" si="10"/>
        <v>0.32757095356321309</v>
      </c>
      <c r="I43" s="35">
        <f t="shared" si="11"/>
        <v>1.3102838142528523</v>
      </c>
      <c r="J43" s="35">
        <f t="shared" si="13"/>
        <v>0</v>
      </c>
      <c r="K43" s="36">
        <f t="shared" si="14"/>
        <v>0</v>
      </c>
    </row>
    <row r="44" spans="5:11" ht="15">
      <c r="E44" s="34">
        <f t="shared" si="5"/>
        <v>40</v>
      </c>
      <c r="F44" s="35">
        <f t="shared" si="9"/>
        <v>4.0946369195401635</v>
      </c>
      <c r="G44" s="35">
        <f t="shared" si="12"/>
        <v>1.6378547678160653</v>
      </c>
      <c r="H44" s="35">
        <f t="shared" si="10"/>
        <v>0.32757095356321309</v>
      </c>
      <c r="I44" s="35">
        <f t="shared" si="11"/>
        <v>1.3102838142528523</v>
      </c>
      <c r="J44" s="35">
        <f t="shared" si="13"/>
        <v>0</v>
      </c>
      <c r="K44" s="36">
        <f t="shared" si="14"/>
        <v>0</v>
      </c>
    </row>
    <row r="45" spans="5:11" ht="15">
      <c r="E45" s="34">
        <f t="shared" si="5"/>
        <v>41</v>
      </c>
      <c r="F45" s="35">
        <f t="shared" si="9"/>
        <v>4.0946369195401635</v>
      </c>
      <c r="G45" s="35">
        <f t="shared" si="12"/>
        <v>1.6378547678160653</v>
      </c>
      <c r="H45" s="35">
        <f t="shared" si="10"/>
        <v>0.32757095356321309</v>
      </c>
      <c r="I45" s="35">
        <f t="shared" si="11"/>
        <v>1.3102838142528523</v>
      </c>
      <c r="J45" s="35">
        <f t="shared" si="13"/>
        <v>0</v>
      </c>
      <c r="K45" s="36">
        <f t="shared" si="14"/>
        <v>0</v>
      </c>
    </row>
    <row r="46" spans="5:11" ht="15">
      <c r="E46" s="34">
        <f t="shared" si="5"/>
        <v>42</v>
      </c>
      <c r="F46" s="35">
        <f t="shared" si="9"/>
        <v>4.0946369195401635</v>
      </c>
      <c r="G46" s="35">
        <f t="shared" si="12"/>
        <v>1.6378547678160653</v>
      </c>
      <c r="H46" s="35">
        <f t="shared" si="10"/>
        <v>0.32757095356321309</v>
      </c>
      <c r="I46" s="35">
        <f t="shared" si="11"/>
        <v>1.3102838142528523</v>
      </c>
      <c r="J46" s="35">
        <f t="shared" si="13"/>
        <v>0</v>
      </c>
      <c r="K46" s="36">
        <f t="shared" si="14"/>
        <v>0</v>
      </c>
    </row>
    <row r="47" spans="5:11" ht="15">
      <c r="E47" s="34">
        <f t="shared" si="5"/>
        <v>43</v>
      </c>
      <c r="F47" s="35">
        <f t="shared" si="9"/>
        <v>4.0946369195401635</v>
      </c>
      <c r="G47" s="35">
        <f t="shared" si="12"/>
        <v>1.6378547678160653</v>
      </c>
      <c r="H47" s="35">
        <f t="shared" si="10"/>
        <v>0.32757095356321309</v>
      </c>
      <c r="I47" s="35">
        <f t="shared" si="11"/>
        <v>1.3102838142528523</v>
      </c>
      <c r="J47" s="35">
        <f t="shared" si="13"/>
        <v>0</v>
      </c>
      <c r="K47" s="36">
        <f t="shared" si="14"/>
        <v>0</v>
      </c>
    </row>
    <row r="48" spans="5:11" ht="15">
      <c r="E48" s="34">
        <f t="shared" si="5"/>
        <v>44</v>
      </c>
      <c r="F48" s="35">
        <f t="shared" si="9"/>
        <v>4.0946369195401635</v>
      </c>
      <c r="G48" s="35">
        <f t="shared" si="12"/>
        <v>1.6378547678160653</v>
      </c>
      <c r="H48" s="35">
        <f t="shared" si="10"/>
        <v>0.32757095356321309</v>
      </c>
      <c r="I48" s="35">
        <f t="shared" si="11"/>
        <v>1.3102838142528523</v>
      </c>
      <c r="J48" s="35">
        <f t="shared" si="13"/>
        <v>0</v>
      </c>
      <c r="K48" s="36">
        <f t="shared" si="14"/>
        <v>0</v>
      </c>
    </row>
    <row r="49" spans="5:11" ht="15">
      <c r="E49" s="34">
        <f t="shared" si="5"/>
        <v>45</v>
      </c>
      <c r="F49" s="35">
        <f t="shared" si="9"/>
        <v>4.0946369195401635</v>
      </c>
      <c r="G49" s="35">
        <f t="shared" si="12"/>
        <v>1.6378547678160653</v>
      </c>
      <c r="H49" s="35">
        <f t="shared" si="10"/>
        <v>0.32757095356321309</v>
      </c>
      <c r="I49" s="35">
        <f t="shared" si="11"/>
        <v>1.3102838142528523</v>
      </c>
      <c r="J49" s="35">
        <f t="shared" si="13"/>
        <v>0</v>
      </c>
      <c r="K49" s="36">
        <f t="shared" si="14"/>
        <v>0</v>
      </c>
    </row>
    <row r="50" spans="5:11" ht="15">
      <c r="E50" s="34">
        <f t="shared" si="5"/>
        <v>46</v>
      </c>
      <c r="F50" s="35">
        <f t="shared" si="9"/>
        <v>4.0946369195401635</v>
      </c>
      <c r="G50" s="35">
        <f t="shared" si="12"/>
        <v>1.6378547678160653</v>
      </c>
      <c r="H50" s="35">
        <f t="shared" si="10"/>
        <v>0.32757095356321309</v>
      </c>
      <c r="I50" s="35">
        <f t="shared" si="11"/>
        <v>1.3102838142528523</v>
      </c>
      <c r="J50" s="35">
        <f t="shared" si="13"/>
        <v>0</v>
      </c>
      <c r="K50" s="36">
        <f t="shared" si="14"/>
        <v>0</v>
      </c>
    </row>
    <row r="51" spans="5:11" ht="15">
      <c r="E51" s="34">
        <f t="shared" si="5"/>
        <v>47</v>
      </c>
      <c r="F51" s="35">
        <f t="shared" si="9"/>
        <v>4.0946369195401635</v>
      </c>
      <c r="G51" s="35">
        <f t="shared" si="12"/>
        <v>1.6378547678160653</v>
      </c>
      <c r="H51" s="35">
        <f t="shared" si="10"/>
        <v>0.32757095356321309</v>
      </c>
      <c r="I51" s="35">
        <f t="shared" si="11"/>
        <v>1.3102838142528523</v>
      </c>
      <c r="J51" s="35">
        <f t="shared" si="13"/>
        <v>0</v>
      </c>
      <c r="K51" s="36">
        <f t="shared" si="14"/>
        <v>0</v>
      </c>
    </row>
    <row r="52" spans="5:11" ht="15">
      <c r="E52" s="34">
        <f t="shared" si="5"/>
        <v>48</v>
      </c>
      <c r="F52" s="35">
        <f t="shared" si="9"/>
        <v>4.0946369195401635</v>
      </c>
      <c r="G52" s="35">
        <f t="shared" si="12"/>
        <v>1.6378547678160653</v>
      </c>
      <c r="H52" s="35">
        <f t="shared" si="10"/>
        <v>0.32757095356321309</v>
      </c>
      <c r="I52" s="35">
        <f t="shared" si="11"/>
        <v>1.3102838142528523</v>
      </c>
      <c r="J52" s="35">
        <f t="shared" si="13"/>
        <v>0</v>
      </c>
      <c r="K52" s="36">
        <f t="shared" si="14"/>
        <v>0</v>
      </c>
    </row>
    <row r="53" spans="5:11" ht="15">
      <c r="E53" s="34">
        <f t="shared" si="5"/>
        <v>49</v>
      </c>
      <c r="F53" s="35">
        <f t="shared" si="9"/>
        <v>4.0946369195401635</v>
      </c>
      <c r="G53" s="35">
        <f t="shared" si="12"/>
        <v>1.6378547678160653</v>
      </c>
      <c r="H53" s="35">
        <f t="shared" si="10"/>
        <v>0.32757095356321309</v>
      </c>
      <c r="I53" s="35">
        <f t="shared" si="11"/>
        <v>1.3102838142528523</v>
      </c>
      <c r="J53" s="35">
        <f t="shared" si="13"/>
        <v>0</v>
      </c>
      <c r="K53" s="36">
        <f t="shared" si="14"/>
        <v>0</v>
      </c>
    </row>
    <row r="54" spans="5:11" ht="15">
      <c r="E54" s="34">
        <f t="shared" si="5"/>
        <v>50</v>
      </c>
      <c r="F54" s="35">
        <f t="shared" si="9"/>
        <v>4.0946369195401635</v>
      </c>
      <c r="G54" s="35">
        <f t="shared" si="12"/>
        <v>1.6378547678160653</v>
      </c>
      <c r="H54" s="35">
        <f t="shared" si="10"/>
        <v>0.32757095356321309</v>
      </c>
      <c r="I54" s="35">
        <f t="shared" si="11"/>
        <v>1.3102838142528523</v>
      </c>
      <c r="J54" s="35">
        <f t="shared" si="13"/>
        <v>0</v>
      </c>
      <c r="K54" s="36">
        <f t="shared" si="14"/>
        <v>0</v>
      </c>
    </row>
    <row r="55" spans="5:11" ht="15">
      <c r="E55" s="34">
        <f t="shared" si="5"/>
        <v>51</v>
      </c>
      <c r="F55" s="35">
        <f t="shared" si="9"/>
        <v>4.0946369195401635</v>
      </c>
      <c r="G55" s="35">
        <f t="shared" si="12"/>
        <v>1.6378547678160653</v>
      </c>
      <c r="H55" s="35">
        <f t="shared" si="10"/>
        <v>0.32757095356321309</v>
      </c>
      <c r="I55" s="35">
        <f t="shared" si="11"/>
        <v>1.3102838142528523</v>
      </c>
      <c r="J55" s="35">
        <f t="shared" si="13"/>
        <v>0</v>
      </c>
      <c r="K55" s="36">
        <f t="shared" si="14"/>
        <v>0</v>
      </c>
    </row>
    <row r="56" spans="5:11" ht="15">
      <c r="E56" s="34">
        <f t="shared" si="5"/>
        <v>52</v>
      </c>
      <c r="F56" s="35">
        <f t="shared" si="9"/>
        <v>4.0946369195401635</v>
      </c>
      <c r="G56" s="35">
        <f t="shared" si="12"/>
        <v>1.6378547678160653</v>
      </c>
      <c r="H56" s="35">
        <f t="shared" si="10"/>
        <v>0.32757095356321309</v>
      </c>
      <c r="I56" s="35">
        <f t="shared" si="11"/>
        <v>1.3102838142528523</v>
      </c>
      <c r="J56" s="35">
        <f t="shared" si="13"/>
        <v>0</v>
      </c>
      <c r="K56" s="36">
        <f t="shared" si="14"/>
        <v>0</v>
      </c>
    </row>
    <row r="57" spans="5:11" ht="15">
      <c r="E57" s="34">
        <f t="shared" si="5"/>
        <v>53</v>
      </c>
      <c r="F57" s="35">
        <f t="shared" si="9"/>
        <v>4.0946369195401635</v>
      </c>
      <c r="G57" s="35">
        <f t="shared" si="12"/>
        <v>1.6378547678160653</v>
      </c>
      <c r="H57" s="35">
        <f t="shared" si="10"/>
        <v>0.32757095356321309</v>
      </c>
      <c r="I57" s="35">
        <f t="shared" si="11"/>
        <v>1.3102838142528523</v>
      </c>
      <c r="J57" s="35">
        <f t="shared" si="13"/>
        <v>0</v>
      </c>
      <c r="K57" s="36">
        <f t="shared" si="14"/>
        <v>0</v>
      </c>
    </row>
    <row r="58" spans="5:11" ht="15">
      <c r="E58" s="34">
        <f t="shared" si="5"/>
        <v>54</v>
      </c>
      <c r="F58" s="35">
        <f t="shared" si="9"/>
        <v>4.0946369195401635</v>
      </c>
      <c r="G58" s="35">
        <f t="shared" si="12"/>
        <v>1.6378547678160653</v>
      </c>
      <c r="H58" s="35">
        <f t="shared" si="10"/>
        <v>0.32757095356321309</v>
      </c>
      <c r="I58" s="35">
        <f t="shared" si="11"/>
        <v>1.3102838142528523</v>
      </c>
      <c r="J58" s="35">
        <f t="shared" si="13"/>
        <v>0</v>
      </c>
      <c r="K58" s="36">
        <f t="shared" si="14"/>
        <v>0</v>
      </c>
    </row>
    <row r="59" spans="5:11" ht="15">
      <c r="E59" s="34">
        <f t="shared" si="5"/>
        <v>55</v>
      </c>
      <c r="F59" s="35">
        <f t="shared" si="9"/>
        <v>4.0946369195401635</v>
      </c>
      <c r="G59" s="35">
        <f t="shared" si="12"/>
        <v>1.6378547678160653</v>
      </c>
      <c r="H59" s="35">
        <f t="shared" si="10"/>
        <v>0.32757095356321309</v>
      </c>
      <c r="I59" s="35">
        <f t="shared" si="11"/>
        <v>1.3102838142528523</v>
      </c>
      <c r="J59" s="35">
        <f t="shared" si="13"/>
        <v>0</v>
      </c>
      <c r="K59" s="36">
        <f t="shared" si="14"/>
        <v>0</v>
      </c>
    </row>
    <row r="60" spans="5:11" ht="15">
      <c r="E60" s="34">
        <f t="shared" si="5"/>
        <v>56</v>
      </c>
      <c r="F60" s="35">
        <f t="shared" si="9"/>
        <v>4.0946369195401635</v>
      </c>
      <c r="G60" s="35">
        <f t="shared" si="12"/>
        <v>1.6378547678160653</v>
      </c>
      <c r="H60" s="35">
        <f t="shared" si="10"/>
        <v>0.32757095356321309</v>
      </c>
      <c r="I60" s="35">
        <f t="shared" si="11"/>
        <v>1.3102838142528523</v>
      </c>
      <c r="J60" s="35">
        <f t="shared" si="13"/>
        <v>0</v>
      </c>
      <c r="K60" s="36">
        <f t="shared" si="14"/>
        <v>0</v>
      </c>
    </row>
    <row r="61" spans="5:11" ht="15">
      <c r="E61" s="34">
        <f t="shared" si="5"/>
        <v>57</v>
      </c>
      <c r="F61" s="35">
        <f t="shared" si="9"/>
        <v>4.0946369195401635</v>
      </c>
      <c r="G61" s="35">
        <f t="shared" si="12"/>
        <v>1.6378547678160653</v>
      </c>
      <c r="H61" s="35">
        <f t="shared" si="10"/>
        <v>0.32757095356321309</v>
      </c>
      <c r="I61" s="35">
        <f t="shared" si="11"/>
        <v>1.3102838142528523</v>
      </c>
      <c r="J61" s="35">
        <f t="shared" si="13"/>
        <v>0</v>
      </c>
      <c r="K61" s="36">
        <f t="shared" si="14"/>
        <v>0</v>
      </c>
    </row>
    <row r="62" spans="5:11" ht="15">
      <c r="E62" s="34">
        <f t="shared" si="5"/>
        <v>58</v>
      </c>
      <c r="F62" s="35">
        <f t="shared" si="9"/>
        <v>4.0946369195401635</v>
      </c>
      <c r="G62" s="35">
        <f t="shared" si="12"/>
        <v>1.6378547678160653</v>
      </c>
      <c r="H62" s="35">
        <f t="shared" si="10"/>
        <v>0.32757095356321309</v>
      </c>
      <c r="I62" s="35">
        <f t="shared" si="11"/>
        <v>1.3102838142528523</v>
      </c>
      <c r="J62" s="35">
        <f t="shared" si="13"/>
        <v>0</v>
      </c>
      <c r="K62" s="36">
        <f t="shared" si="14"/>
        <v>0</v>
      </c>
    </row>
    <row r="63" spans="5:11" ht="15">
      <c r="E63" s="34">
        <f t="shared" si="5"/>
        <v>59</v>
      </c>
      <c r="F63" s="35">
        <f t="shared" si="9"/>
        <v>4.0946369195401635</v>
      </c>
      <c r="G63" s="35">
        <f t="shared" si="12"/>
        <v>1.6378547678160653</v>
      </c>
      <c r="H63" s="35">
        <f t="shared" si="10"/>
        <v>0.32757095356321309</v>
      </c>
      <c r="I63" s="35">
        <f t="shared" si="11"/>
        <v>1.3102838142528523</v>
      </c>
      <c r="J63" s="35">
        <f t="shared" si="13"/>
        <v>0</v>
      </c>
      <c r="K63" s="36">
        <f t="shared" si="14"/>
        <v>0</v>
      </c>
    </row>
    <row r="64" spans="5:11" ht="15.75" thickBot="1">
      <c r="E64" s="37">
        <f t="shared" si="5"/>
        <v>60</v>
      </c>
      <c r="F64" s="38">
        <f t="shared" si="9"/>
        <v>4.0946369195401635</v>
      </c>
      <c r="G64" s="38">
        <f t="shared" si="12"/>
        <v>1.6378547678160653</v>
      </c>
      <c r="H64" s="38">
        <f t="shared" si="10"/>
        <v>0.32757095356321309</v>
      </c>
      <c r="I64" s="38">
        <f t="shared" si="11"/>
        <v>1.3102838142528523</v>
      </c>
      <c r="J64" s="38">
        <f t="shared" si="13"/>
        <v>0</v>
      </c>
      <c r="K64" s="39">
        <f t="shared" si="14"/>
        <v>0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22</vt:i4>
      </vt:variant>
    </vt:vector>
  </HeadingPairs>
  <TitlesOfParts>
    <vt:vector size="25" baseType="lpstr">
      <vt:lpstr>Hoja1</vt:lpstr>
      <vt:lpstr>Hoja2</vt:lpstr>
      <vt:lpstr>Hoja3</vt:lpstr>
      <vt:lpstr>_css1</vt:lpstr>
      <vt:lpstr>_iss1</vt:lpstr>
      <vt:lpstr>_kss1</vt:lpstr>
      <vt:lpstr>_PTF1</vt:lpstr>
      <vt:lpstr>Alpha_0</vt:lpstr>
      <vt:lpstr>Alpha_1</vt:lpstr>
      <vt:lpstr>Alpha0</vt:lpstr>
      <vt:lpstr>Alpha1</vt:lpstr>
      <vt:lpstr>css0</vt:lpstr>
      <vt:lpstr>Delta_0</vt:lpstr>
      <vt:lpstr>Delta_1</vt:lpstr>
      <vt:lpstr>Delta0</vt:lpstr>
      <vt:lpstr>Delta1</vt:lpstr>
      <vt:lpstr>iss0</vt:lpstr>
      <vt:lpstr>kss0</vt:lpstr>
      <vt:lpstr>n_0</vt:lpstr>
      <vt:lpstr>n_1</vt:lpstr>
      <vt:lpstr>PTF0</vt:lpstr>
      <vt:lpstr>s_0</vt:lpstr>
      <vt:lpstr>s_1</vt:lpstr>
      <vt:lpstr>yss0</vt:lpstr>
      <vt:lpstr>yss1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Torres</dc:creator>
  <cp:lastModifiedBy>Usuario de Windows</cp:lastModifiedBy>
  <dcterms:created xsi:type="dcterms:W3CDTF">2009-07-04T07:41:09Z</dcterms:created>
  <dcterms:modified xsi:type="dcterms:W3CDTF">2019-02-09T06:30:06Z</dcterms:modified>
</cp:coreProperties>
</file>