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970" windowHeight="6135"/>
  </bookViews>
  <sheets>
    <sheet name="Hoja1" sheetId="1" r:id="rId1"/>
    <sheet name="Hoja2" sheetId="2" r:id="rId2"/>
    <sheet name="Hoja3" sheetId="3" r:id="rId3"/>
  </sheets>
  <definedNames>
    <definedName name="Alpha">Hoja1!$B$5</definedName>
    <definedName name="Beta">Hoja1!$B$4</definedName>
    <definedName name="Delta">Hoja1!$B$6</definedName>
    <definedName name="Epsilon">Hoja1!$B$18</definedName>
    <definedName name="K0">Hoja1!$B$12</definedName>
    <definedName name="KSS">Hoja1!$B$12</definedName>
    <definedName name="PTF">Hoja1!$B$11</definedName>
    <definedName name="PTFss">Hoja1!$B$11</definedName>
    <definedName name="Rho">Hoja1!$B$7</definedName>
    <definedName name="solver_adj" localSheetId="0" hidden="1">Hoja1!$F$4:$F$33</definedName>
    <definedName name="solver_cvg" localSheetId="0" hidden="1">0.001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Hoja1!$I$34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Hoja1!$K$34</definedName>
    <definedName name="solver_pre" localSheetId="0" hidden="1">0.0000001</definedName>
    <definedName name="solver_rbv" localSheetId="0" hidden="1">1</definedName>
    <definedName name="solver_rel1" localSheetId="0" hidden="1">3</definedName>
    <definedName name="solver_rhs1" localSheetId="0" hidden="1">K0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25725"/>
</workbook>
</file>

<file path=xl/calcChain.xml><?xml version="1.0" encoding="utf-8"?>
<calcChain xmlns="http://schemas.openxmlformats.org/spreadsheetml/2006/main">
  <c r="B15" i="1"/>
  <c r="B10"/>
  <c r="B12"/>
  <c r="I3" s="1"/>
  <c r="E3"/>
  <c r="E4" s="1"/>
  <c r="D4"/>
  <c r="D5" l="1"/>
  <c r="K5" s="1"/>
  <c r="K4"/>
  <c r="B14"/>
  <c r="B13" s="1"/>
  <c r="E5"/>
  <c r="J3"/>
  <c r="G3"/>
  <c r="I4" s="1"/>
  <c r="H3"/>
  <c r="F3" s="1"/>
  <c r="K3" s="1"/>
  <c r="D6" l="1"/>
  <c r="K6" s="1"/>
  <c r="H4"/>
  <c r="G4" s="1"/>
  <c r="I5" s="1"/>
  <c r="H5" s="1"/>
  <c r="G5" s="1"/>
  <c r="J4"/>
  <c r="E6"/>
  <c r="D7" l="1"/>
  <c r="K7" s="1"/>
  <c r="E7"/>
  <c r="I6"/>
  <c r="J6" s="1"/>
  <c r="J5"/>
  <c r="D8"/>
  <c r="K8" s="1"/>
  <c r="D9" l="1"/>
  <c r="K9" s="1"/>
  <c r="E8"/>
  <c r="H6"/>
  <c r="G6" s="1"/>
  <c r="I7" s="1"/>
  <c r="J7" l="1"/>
  <c r="H7"/>
  <c r="G7" s="1"/>
  <c r="I8" s="1"/>
  <c r="E9"/>
  <c r="D10"/>
  <c r="K10" s="1"/>
  <c r="H8" l="1"/>
  <c r="G8" s="1"/>
  <c r="I9" s="1"/>
  <c r="J8"/>
  <c r="E10"/>
  <c r="D11"/>
  <c r="K11" s="1"/>
  <c r="H9" l="1"/>
  <c r="G9" s="1"/>
  <c r="I10" s="1"/>
  <c r="J9"/>
  <c r="E11"/>
  <c r="D12"/>
  <c r="K12" s="1"/>
  <c r="H10" l="1"/>
  <c r="G10" s="1"/>
  <c r="I11" s="1"/>
  <c r="J10"/>
  <c r="E12"/>
  <c r="D13"/>
  <c r="K13" s="1"/>
  <c r="H11" l="1"/>
  <c r="G11" s="1"/>
  <c r="I12" s="1"/>
  <c r="H12" s="1"/>
  <c r="G12" s="1"/>
  <c r="J11"/>
  <c r="D14"/>
  <c r="K14" s="1"/>
  <c r="E13"/>
  <c r="D15" l="1"/>
  <c r="K15" s="1"/>
  <c r="I13"/>
  <c r="H13" s="1"/>
  <c r="G13" s="1"/>
  <c r="J12"/>
  <c r="E14"/>
  <c r="J13" l="1"/>
  <c r="E15"/>
  <c r="D16"/>
  <c r="K16" s="1"/>
  <c r="I14"/>
  <c r="J14" l="1"/>
  <c r="D17"/>
  <c r="K17" s="1"/>
  <c r="E16"/>
  <c r="H14"/>
  <c r="G14" s="1"/>
  <c r="I15" s="1"/>
  <c r="J15" l="1"/>
  <c r="H15"/>
  <c r="G15" s="1"/>
  <c r="I16" s="1"/>
  <c r="E17"/>
  <c r="D18"/>
  <c r="K18" s="1"/>
  <c r="J16" l="1"/>
  <c r="H16"/>
  <c r="G16" s="1"/>
  <c r="I17" s="1"/>
  <c r="D19"/>
  <c r="K19" s="1"/>
  <c r="E18"/>
  <c r="H17" l="1"/>
  <c r="G17" s="1"/>
  <c r="I18" s="1"/>
  <c r="J17"/>
  <c r="D20"/>
  <c r="K20" s="1"/>
  <c r="E19"/>
  <c r="H18" l="1"/>
  <c r="G18" s="1"/>
  <c r="I19" s="1"/>
  <c r="J18"/>
  <c r="E20"/>
  <c r="D21"/>
  <c r="K21" s="1"/>
  <c r="H19" l="1"/>
  <c r="G19" s="1"/>
  <c r="I20" s="1"/>
  <c r="J19"/>
  <c r="D22"/>
  <c r="K22" s="1"/>
  <c r="E21"/>
  <c r="J20" l="1"/>
  <c r="H20"/>
  <c r="G20" s="1"/>
  <c r="I21" s="1"/>
  <c r="E22"/>
  <c r="D23"/>
  <c r="K23" s="1"/>
  <c r="H21" l="1"/>
  <c r="G21" s="1"/>
  <c r="I22" s="1"/>
  <c r="J21"/>
  <c r="D24"/>
  <c r="K24" s="1"/>
  <c r="E23"/>
  <c r="J22" l="1"/>
  <c r="H22"/>
  <c r="G22" s="1"/>
  <c r="I23" s="1"/>
  <c r="D25"/>
  <c r="K25" s="1"/>
  <c r="E24"/>
  <c r="H23" l="1"/>
  <c r="G23" s="1"/>
  <c r="I24" s="1"/>
  <c r="J23"/>
  <c r="D26"/>
  <c r="K26" s="1"/>
  <c r="E25"/>
  <c r="H24" l="1"/>
  <c r="G24" s="1"/>
  <c r="I25" s="1"/>
  <c r="J24"/>
  <c r="E26"/>
  <c r="D27"/>
  <c r="K27" s="1"/>
  <c r="H25" l="1"/>
  <c r="G25" s="1"/>
  <c r="I26" s="1"/>
  <c r="J25"/>
  <c r="E27"/>
  <c r="D28"/>
  <c r="K28" s="1"/>
  <c r="H26" l="1"/>
  <c r="G26" s="1"/>
  <c r="I27" s="1"/>
  <c r="J26"/>
  <c r="D29"/>
  <c r="K29" s="1"/>
  <c r="E28"/>
  <c r="H27" l="1"/>
  <c r="G27" s="1"/>
  <c r="I28" s="1"/>
  <c r="J27"/>
  <c r="E29"/>
  <c r="D30"/>
  <c r="K30" s="1"/>
  <c r="J28" l="1"/>
  <c r="H28"/>
  <c r="G28" s="1"/>
  <c r="I29" s="1"/>
  <c r="D31"/>
  <c r="K31" s="1"/>
  <c r="E30"/>
  <c r="H29" l="1"/>
  <c r="G29" s="1"/>
  <c r="I30" s="1"/>
  <c r="J29"/>
  <c r="E31"/>
  <c r="D32"/>
  <c r="K32" s="1"/>
  <c r="J30" l="1"/>
  <c r="H30"/>
  <c r="G30" s="1"/>
  <c r="I31" s="1"/>
  <c r="D33"/>
  <c r="K33" s="1"/>
  <c r="E32"/>
  <c r="K34" l="1"/>
  <c r="J31"/>
  <c r="H31"/>
  <c r="G31" s="1"/>
  <c r="I32" s="1"/>
  <c r="E33"/>
  <c r="J32" l="1"/>
  <c r="H32"/>
  <c r="G32" s="1"/>
  <c r="I33" s="1"/>
  <c r="H33" l="1"/>
  <c r="G33" s="1"/>
  <c r="I34" s="1"/>
  <c r="J33"/>
</calcChain>
</file>

<file path=xl/sharedStrings.xml><?xml version="1.0" encoding="utf-8"?>
<sst xmlns="http://schemas.openxmlformats.org/spreadsheetml/2006/main" count="29" uniqueCount="23">
  <si>
    <t xml:space="preserve"> </t>
  </si>
  <si>
    <t>Beta</t>
  </si>
  <si>
    <t>Alpha</t>
  </si>
  <si>
    <t>Capital</t>
  </si>
  <si>
    <t>SUMA</t>
  </si>
  <si>
    <t>Delta</t>
  </si>
  <si>
    <t>Inversión</t>
  </si>
  <si>
    <t>Tiempo</t>
  </si>
  <si>
    <t>Consumo</t>
  </si>
  <si>
    <t>Producción</t>
  </si>
  <si>
    <t>Utilidad</t>
  </si>
  <si>
    <t>Parámetros</t>
  </si>
  <si>
    <t>A</t>
  </si>
  <si>
    <t>R</t>
  </si>
  <si>
    <t>Ejercicio 8.1: Modelo de equilibrio general dinámico</t>
  </si>
  <si>
    <t>Valores de Estado Estacionario</t>
  </si>
  <si>
    <t>Productividad Total de los Factores</t>
  </si>
  <si>
    <t>Stock de capital</t>
  </si>
  <si>
    <t xml:space="preserve">Inversión </t>
  </si>
  <si>
    <t>Tipo de interés</t>
  </si>
  <si>
    <t>Rho</t>
  </si>
  <si>
    <t>Epsilon</t>
  </si>
  <si>
    <t>Shock tecnológico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</si>
</sst>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00"/>
    <numFmt numFmtId="166" formatCode="0.000"/>
  </numFmts>
  <fonts count="5"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0"/>
      <name val="Times New Roman"/>
      <family val="1"/>
    </font>
    <font>
      <b/>
      <i/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1" tint="0.34998626667073579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3" borderId="4" xfId="0" applyFont="1" applyFill="1" applyBorder="1"/>
    <xf numFmtId="0" fontId="2" fillId="3" borderId="5" xfId="0" applyFont="1" applyFill="1" applyBorder="1"/>
    <xf numFmtId="0" fontId="2" fillId="0" borderId="0" xfId="0" applyFont="1" applyFill="1" applyBorder="1"/>
    <xf numFmtId="0" fontId="2" fillId="0" borderId="0" xfId="0" applyFont="1"/>
    <xf numFmtId="0" fontId="1" fillId="0" borderId="0" xfId="0" applyFont="1"/>
    <xf numFmtId="0" fontId="3" fillId="4" borderId="9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4" fillId="4" borderId="9" xfId="0" applyFont="1" applyFill="1" applyBorder="1"/>
    <xf numFmtId="0" fontId="2" fillId="4" borderId="8" xfId="0" applyFont="1" applyFill="1" applyBorder="1"/>
    <xf numFmtId="0" fontId="2" fillId="2" borderId="1" xfId="0" applyFont="1" applyFill="1" applyBorder="1" applyAlignment="1">
      <alignment horizontal="center"/>
    </xf>
    <xf numFmtId="165" fontId="2" fillId="2" borderId="0" xfId="0" applyNumberFormat="1" applyFont="1" applyFill="1" applyBorder="1" applyAlignment="1">
      <alignment horizontal="center"/>
    </xf>
    <xf numFmtId="166" fontId="2" fillId="2" borderId="0" xfId="0" applyNumberFormat="1" applyFont="1" applyFill="1" applyBorder="1" applyAlignment="1">
      <alignment horizontal="center"/>
    </xf>
    <xf numFmtId="166" fontId="2" fillId="2" borderId="2" xfId="0" applyNumberFormat="1" applyFont="1" applyFill="1" applyBorder="1" applyAlignment="1">
      <alignment horizontal="center"/>
    </xf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2" fontId="2" fillId="2" borderId="6" xfId="0" applyNumberFormat="1" applyFont="1" applyFill="1" applyBorder="1"/>
    <xf numFmtId="164" fontId="2" fillId="0" borderId="0" xfId="0" applyNumberFormat="1" applyFont="1"/>
    <xf numFmtId="166" fontId="2" fillId="2" borderId="2" xfId="0" applyNumberFormat="1" applyFont="1" applyFill="1" applyBorder="1"/>
    <xf numFmtId="166" fontId="2" fillId="2" borderId="6" xfId="0" applyNumberFormat="1" applyFont="1" applyFill="1" applyBorder="1"/>
    <xf numFmtId="0" fontId="2" fillId="0" borderId="0" xfId="0" applyNumberFormat="1" applyFont="1" applyFill="1" applyBorder="1"/>
    <xf numFmtId="0" fontId="4" fillId="4" borderId="9" xfId="0" applyNumberFormat="1" applyFont="1" applyFill="1" applyBorder="1"/>
    <xf numFmtId="0" fontId="2" fillId="4" borderId="8" xfId="0" applyNumberFormat="1" applyFont="1" applyFill="1" applyBorder="1"/>
    <xf numFmtId="0" fontId="2" fillId="2" borderId="3" xfId="0" applyNumberFormat="1" applyFont="1" applyFill="1" applyBorder="1"/>
    <xf numFmtId="0" fontId="2" fillId="2" borderId="6" xfId="0" applyNumberFormat="1" applyFont="1" applyFill="1" applyBorder="1"/>
    <xf numFmtId="0" fontId="1" fillId="2" borderId="3" xfId="0" applyFont="1" applyFill="1" applyBorder="1" applyAlignment="1">
      <alignment horizontal="center"/>
    </xf>
    <xf numFmtId="166" fontId="1" fillId="2" borderId="10" xfId="0" applyNumberFormat="1" applyFont="1" applyFill="1" applyBorder="1" applyAlignment="1">
      <alignment horizontal="center"/>
    </xf>
    <xf numFmtId="166" fontId="1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Consumo</a:t>
            </a:r>
          </a:p>
        </c:rich>
      </c:tx>
      <c:layout>
        <c:manualLayout>
          <c:xMode val="edge"/>
          <c:yMode val="edge"/>
          <c:x val="0.39473684210526327"/>
          <c:y val="4.166681867469267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526315789473694"/>
          <c:y val="0.25291828793774346"/>
          <c:w val="0.80789473684210544"/>
          <c:h val="0.47470817120622577"/>
        </c:manualLayout>
      </c:layout>
      <c:lineChart>
        <c:grouping val="standard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SUMA</c:v>
                </c:pt>
              </c:strCache>
            </c:strRef>
          </c:cat>
          <c:val>
            <c:numRef>
              <c:f>Hoja1!$F$3:$F$33</c:f>
              <c:numCache>
                <c:formatCode>0.000</c:formatCode>
                <c:ptCount val="31"/>
                <c:pt idx="0">
                  <c:v>1.5438668819538226</c:v>
                </c:pt>
                <c:pt idx="1">
                  <c:v>1.5488646186230939</c:v>
                </c:pt>
                <c:pt idx="2">
                  <c:v>1.5498340811163185</c:v>
                </c:pt>
                <c:pt idx="3">
                  <c:v>1.5504672248902869</c:v>
                </c:pt>
                <c:pt idx="4">
                  <c:v>1.5507952845278337</c:v>
                </c:pt>
                <c:pt idx="5">
                  <c:v>1.5508961131995771</c:v>
                </c:pt>
                <c:pt idx="6">
                  <c:v>1.5508308634766936</c:v>
                </c:pt>
                <c:pt idx="7">
                  <c:v>1.5506477177866427</c:v>
                </c:pt>
                <c:pt idx="8">
                  <c:v>1.5503834391943634</c:v>
                </c:pt>
                <c:pt idx="9">
                  <c:v>1.5500666340317193</c:v>
                </c:pt>
                <c:pt idx="10">
                  <c:v>1.549718767339614</c:v>
                </c:pt>
                <c:pt idx="11">
                  <c:v>1.5493561565953202</c:v>
                </c:pt>
                <c:pt idx="12">
                  <c:v>1.5489904008530975</c:v>
                </c:pt>
                <c:pt idx="13">
                  <c:v>1.5486305619170475</c:v>
                </c:pt>
                <c:pt idx="14">
                  <c:v>1.54828272981791</c:v>
                </c:pt>
                <c:pt idx="15">
                  <c:v>1.5479512923060452</c:v>
                </c:pt>
                <c:pt idx="16">
                  <c:v>1.5476391659075088</c:v>
                </c:pt>
                <c:pt idx="17">
                  <c:v>1.5473480417887588</c:v>
                </c:pt>
                <c:pt idx="18">
                  <c:v>1.5470790362843387</c:v>
                </c:pt>
                <c:pt idx="19">
                  <c:v>1.5468324654254506</c:v>
                </c:pt>
                <c:pt idx="20">
                  <c:v>1.5466085030577763</c:v>
                </c:pt>
                <c:pt idx="21">
                  <c:v>1.5464069852991562</c:v>
                </c:pt>
                <c:pt idx="22">
                  <c:v>1.5462275964704184</c:v>
                </c:pt>
                <c:pt idx="23">
                  <c:v>1.5460698951563097</c:v>
                </c:pt>
                <c:pt idx="24">
                  <c:v>1.5459338541159482</c:v>
                </c:pt>
                <c:pt idx="25">
                  <c:v>1.5458191479540166</c:v>
                </c:pt>
                <c:pt idx="26">
                  <c:v>1.545725982445801</c:v>
                </c:pt>
                <c:pt idx="27">
                  <c:v>1.5456547552388822</c:v>
                </c:pt>
                <c:pt idx="28">
                  <c:v>1.5456062513236541</c:v>
                </c:pt>
                <c:pt idx="29">
                  <c:v>1.5455821248679706</c:v>
                </c:pt>
                <c:pt idx="30">
                  <c:v>1.5455784344573542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ACC-4D73-96C1-5DCAADD18888}"/>
            </c:ext>
          </c:extLst>
        </c:ser>
        <c:dLbls/>
        <c:marker val="1"/>
        <c:axId val="84424960"/>
        <c:axId val="84427136"/>
      </c:lineChart>
      <c:catAx>
        <c:axId val="844249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8947368421052645"/>
              <c:y val="0.8416704668673175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4427136"/>
        <c:crosses val="autoZero"/>
        <c:auto val="1"/>
        <c:lblAlgn val="ctr"/>
        <c:lblOffset val="100"/>
        <c:tickLblSkip val="3"/>
        <c:tickMarkSkip val="1"/>
      </c:catAx>
      <c:valAx>
        <c:axId val="84427136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4424960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22" r="0.75000000000000022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Inversión</a:t>
            </a:r>
          </a:p>
        </c:rich>
      </c:tx>
      <c:layout>
        <c:manualLayout>
          <c:xMode val="edge"/>
          <c:yMode val="edge"/>
          <c:x val="0.4252108860723961"/>
          <c:y val="3.70381349390149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775401069518721"/>
          <c:y val="0.25196850393700804"/>
          <c:w val="0.80481283422459915"/>
          <c:h val="0.48031496062992152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SUMA</c:v>
                </c:pt>
              </c:strCache>
            </c:strRef>
          </c:cat>
          <c:val>
            <c:numRef>
              <c:f>Hoja1!$G$3:$G$33</c:f>
              <c:numCache>
                <c:formatCode>0.000</c:formatCode>
                <c:ptCount val="31"/>
                <c:pt idx="0">
                  <c:v>0.40191575852516842</c:v>
                </c:pt>
                <c:pt idx="1">
                  <c:v>0.41637584826068719</c:v>
                </c:pt>
                <c:pt idx="2">
                  <c:v>0.41298013603845929</c:v>
                </c:pt>
                <c:pt idx="3">
                  <c:v>0.41026589379277234</c:v>
                </c:pt>
                <c:pt idx="4">
                  <c:v>0.4081423351533171</c:v>
                </c:pt>
                <c:pt idx="5">
                  <c:v>0.40648761030198455</c:v>
                </c:pt>
                <c:pt idx="6">
                  <c:v>0.40520394899508561</c:v>
                </c:pt>
                <c:pt idx="7">
                  <c:v>0.40421263090999271</c:v>
                </c:pt>
                <c:pt idx="8">
                  <c:v>0.40345131155275982</c:v>
                </c:pt>
                <c:pt idx="9">
                  <c:v>0.40286994004780885</c:v>
                </c:pt>
                <c:pt idx="10">
                  <c:v>0.40242897770974384</c:v>
                </c:pt>
                <c:pt idx="11">
                  <c:v>0.40209684625555475</c:v>
                </c:pt>
                <c:pt idx="12">
                  <c:v>0.40184899386734174</c:v>
                </c:pt>
                <c:pt idx="13">
                  <c:v>0.40166537038458516</c:v>
                </c:pt>
                <c:pt idx="14">
                  <c:v>0.40153046474943221</c:v>
                </c:pt>
                <c:pt idx="15">
                  <c:v>0.40143181253742655</c:v>
                </c:pt>
                <c:pt idx="16">
                  <c:v>0.40135952157385302</c:v>
                </c:pt>
                <c:pt idx="17">
                  <c:v>0.40130584357619981</c:v>
                </c:pt>
                <c:pt idx="18">
                  <c:v>0.40126438422980848</c:v>
                </c:pt>
                <c:pt idx="19">
                  <c:v>0.40123017799690386</c:v>
                </c:pt>
                <c:pt idx="20">
                  <c:v>0.40119894438314829</c:v>
                </c:pt>
                <c:pt idx="21">
                  <c:v>0.40116716624077631</c:v>
                </c:pt>
                <c:pt idx="22">
                  <c:v>0.4011318325251676</c:v>
                </c:pt>
                <c:pt idx="23">
                  <c:v>0.40109034382752817</c:v>
                </c:pt>
                <c:pt idx="24">
                  <c:v>0.4010399183412432</c:v>
                </c:pt>
                <c:pt idx="25">
                  <c:v>0.40097820877418133</c:v>
                </c:pt>
                <c:pt idx="26">
                  <c:v>0.40090245859266327</c:v>
                </c:pt>
                <c:pt idx="27">
                  <c:v>0.40080975212237124</c:v>
                </c:pt>
                <c:pt idx="28">
                  <c:v>0.40069676865261994</c:v>
                </c:pt>
                <c:pt idx="29">
                  <c:v>0.40055923461024046</c:v>
                </c:pt>
                <c:pt idx="30">
                  <c:v>0.40039827567519226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CB2-42AC-AD61-5009D88659A3}"/>
            </c:ext>
          </c:extLst>
        </c:ser>
        <c:dLbls/>
        <c:marker val="1"/>
        <c:axId val="84472192"/>
        <c:axId val="84474112"/>
      </c:lineChart>
      <c:catAx>
        <c:axId val="844721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9081505186183289"/>
              <c:y val="0.85768102516597211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4474112"/>
        <c:crosses val="autoZero"/>
        <c:auto val="1"/>
        <c:lblAlgn val="ctr"/>
        <c:lblOffset val="100"/>
        <c:tickLblSkip val="4"/>
        <c:tickMarkSkip val="1"/>
      </c:catAx>
      <c:valAx>
        <c:axId val="84474112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4472192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22" r="0.75000000000000022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Producción</a:t>
            </a:r>
          </a:p>
        </c:rich>
      </c:tx>
      <c:layout>
        <c:manualLayout>
          <c:xMode val="edge"/>
          <c:yMode val="edge"/>
          <c:x val="0.37697544351458701"/>
          <c:y val="3.690153122003660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445045920225994"/>
          <c:y val="0.23703789437895825"/>
          <c:w val="0.80890155751692061"/>
          <c:h val="0.50370552555528625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SUMA</c:v>
                </c:pt>
              </c:strCache>
            </c:strRef>
          </c:cat>
          <c:val>
            <c:numRef>
              <c:f>Hoja1!$H$3:$H$33</c:f>
              <c:numCache>
                <c:formatCode>0.000</c:formatCode>
                <c:ptCount val="31"/>
                <c:pt idx="0">
                  <c:v>1.9457826404789911</c:v>
                </c:pt>
                <c:pt idx="1">
                  <c:v>1.9652404668837811</c:v>
                </c:pt>
                <c:pt idx="2">
                  <c:v>1.9628142171547778</c:v>
                </c:pt>
                <c:pt idx="3">
                  <c:v>1.9607331186830592</c:v>
                </c:pt>
                <c:pt idx="4">
                  <c:v>1.9589376196811508</c:v>
                </c:pt>
                <c:pt idx="5">
                  <c:v>1.9573837235015616</c:v>
                </c:pt>
                <c:pt idx="6">
                  <c:v>1.9560348124717792</c:v>
                </c:pt>
                <c:pt idx="7">
                  <c:v>1.9548603486966354</c:v>
                </c:pt>
                <c:pt idx="8">
                  <c:v>1.9538347507471232</c:v>
                </c:pt>
                <c:pt idx="9">
                  <c:v>1.9529365740795281</c:v>
                </c:pt>
                <c:pt idx="10">
                  <c:v>1.9521477450493578</c:v>
                </c:pt>
                <c:pt idx="11">
                  <c:v>1.951453002850875</c:v>
                </c:pt>
                <c:pt idx="12">
                  <c:v>1.9508393947204392</c:v>
                </c:pt>
                <c:pt idx="13">
                  <c:v>1.9502959323016327</c:v>
                </c:pt>
                <c:pt idx="14">
                  <c:v>1.9498131945673423</c:v>
                </c:pt>
                <c:pt idx="15">
                  <c:v>1.9493831048434718</c:v>
                </c:pt>
                <c:pt idx="16">
                  <c:v>1.9489986874813618</c:v>
                </c:pt>
                <c:pt idx="17">
                  <c:v>1.9486538853649586</c:v>
                </c:pt>
                <c:pt idx="18">
                  <c:v>1.9483434205141472</c:v>
                </c:pt>
                <c:pt idx="19">
                  <c:v>1.9480626434223545</c:v>
                </c:pt>
                <c:pt idx="20">
                  <c:v>1.9478074474409246</c:v>
                </c:pt>
                <c:pt idx="21">
                  <c:v>1.9475741515399325</c:v>
                </c:pt>
                <c:pt idx="22">
                  <c:v>1.947359428995586</c:v>
                </c:pt>
                <c:pt idx="23">
                  <c:v>1.9471602389838378</c:v>
                </c:pt>
                <c:pt idx="24">
                  <c:v>1.9469737724571914</c:v>
                </c:pt>
                <c:pt idx="25">
                  <c:v>1.946797356728198</c:v>
                </c:pt>
                <c:pt idx="26">
                  <c:v>1.9466284410384642</c:v>
                </c:pt>
                <c:pt idx="27">
                  <c:v>1.9464645073612534</c:v>
                </c:pt>
                <c:pt idx="28">
                  <c:v>1.9463030199762741</c:v>
                </c:pt>
                <c:pt idx="29">
                  <c:v>1.9461413594782111</c:v>
                </c:pt>
                <c:pt idx="30">
                  <c:v>1.9459767101325465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D89-4F1C-B146-221EB0E1C5F8}"/>
            </c:ext>
          </c:extLst>
        </c:ser>
        <c:dLbls/>
        <c:marker val="1"/>
        <c:axId val="84384000"/>
        <c:axId val="84406656"/>
      </c:lineChart>
      <c:catAx>
        <c:axId val="843840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8429374338678866"/>
              <c:y val="0.85493331783711535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4406656"/>
        <c:crosses val="autoZero"/>
        <c:auto val="1"/>
        <c:lblAlgn val="ctr"/>
        <c:lblOffset val="100"/>
        <c:tickLblSkip val="4"/>
        <c:tickMarkSkip val="1"/>
      </c:catAx>
      <c:valAx>
        <c:axId val="84406656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4384000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22" r="0.75000000000000022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Stock de capital</a:t>
            </a:r>
          </a:p>
        </c:rich>
      </c:tx>
      <c:layout>
        <c:manualLayout>
          <c:xMode val="edge"/>
          <c:yMode val="edge"/>
          <c:x val="0.33682506667798623"/>
          <c:y val="3.676593931293643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789757412398918"/>
          <c:y val="0.23333417727928699"/>
          <c:w val="0.7843665768194068"/>
          <c:h val="0.51111295975462845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SUMA</c:v>
                </c:pt>
              </c:strCache>
            </c:strRef>
          </c:cat>
          <c:val>
            <c:numRef>
              <c:f>Hoja1!$I$3:$I$33</c:f>
              <c:numCache>
                <c:formatCode>0.000</c:formatCode>
                <c:ptCount val="31"/>
                <c:pt idx="0">
                  <c:v>6.6985959754194742</c:v>
                </c:pt>
                <c:pt idx="1">
                  <c:v>6.6985959754194742</c:v>
                </c:pt>
                <c:pt idx="2">
                  <c:v>6.7130560651549924</c:v>
                </c:pt>
                <c:pt idx="3">
                  <c:v>6.7232528372841518</c:v>
                </c:pt>
                <c:pt idx="4">
                  <c:v>6.7301235608398748</c:v>
                </c:pt>
                <c:pt idx="5">
                  <c:v>6.7344584823427995</c:v>
                </c:pt>
                <c:pt idx="6">
                  <c:v>6.7368785837042156</c:v>
                </c:pt>
                <c:pt idx="7">
                  <c:v>6.7378698176770477</c:v>
                </c:pt>
                <c:pt idx="8">
                  <c:v>6.7378102595264178</c:v>
                </c:pt>
                <c:pt idx="9">
                  <c:v>6.736992955507592</c:v>
                </c:pt>
                <c:pt idx="10">
                  <c:v>6.7356433182249447</c:v>
                </c:pt>
                <c:pt idx="11">
                  <c:v>6.7339336968411914</c:v>
                </c:pt>
                <c:pt idx="12">
                  <c:v>6.731994521286274</c:v>
                </c:pt>
                <c:pt idx="13">
                  <c:v>6.7299238438764384</c:v>
                </c:pt>
                <c:pt idx="14">
                  <c:v>6.7277937836284369</c:v>
                </c:pt>
                <c:pt idx="15">
                  <c:v>6.7256566213601623</c:v>
                </c:pt>
                <c:pt idx="16">
                  <c:v>6.7235490366159789</c:v>
                </c:pt>
                <c:pt idx="17">
                  <c:v>6.7214956159928727</c:v>
                </c:pt>
                <c:pt idx="18">
                  <c:v>6.7195117226095</c:v>
                </c:pt>
                <c:pt idx="19">
                  <c:v>6.7176054034827377</c:v>
                </c:pt>
                <c:pt idx="20">
                  <c:v>6.7157792572706771</c:v>
                </c:pt>
                <c:pt idx="21">
                  <c:v>6.714031446217585</c:v>
                </c:pt>
                <c:pt idx="22">
                  <c:v>6.7123567256853054</c:v>
                </c:pt>
                <c:pt idx="23">
                  <c:v>6.7107471546693542</c:v>
                </c:pt>
                <c:pt idx="24">
                  <c:v>6.709192669216721</c:v>
                </c:pt>
                <c:pt idx="25">
                  <c:v>6.7076810274049601</c:v>
                </c:pt>
                <c:pt idx="26">
                  <c:v>6.7061983745348437</c:v>
                </c:pt>
                <c:pt idx="27">
                  <c:v>6.7047289306554152</c:v>
                </c:pt>
                <c:pt idx="28">
                  <c:v>6.7032549469384612</c:v>
                </c:pt>
                <c:pt idx="29">
                  <c:v>6.7017564187747727</c:v>
                </c:pt>
                <c:pt idx="30">
                  <c:v>6.7002102682585267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5E8-4796-B469-52123CC5C86E}"/>
            </c:ext>
          </c:extLst>
        </c:ser>
        <c:dLbls/>
        <c:marker val="1"/>
        <c:axId val="84570496"/>
        <c:axId val="84572416"/>
      </c:lineChart>
      <c:catAx>
        <c:axId val="845704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8041768363860193"/>
              <c:y val="0.86029423443840802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4572416"/>
        <c:crosses val="autoZero"/>
        <c:auto val="1"/>
        <c:lblAlgn val="ctr"/>
        <c:lblOffset val="100"/>
        <c:tickLblSkip val="3"/>
        <c:tickMarkSkip val="1"/>
      </c:catAx>
      <c:valAx>
        <c:axId val="84572416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457049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22" r="0.750000000000000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205740</xdr:colOff>
      <xdr:row>1</xdr:row>
      <xdr:rowOff>22860</xdr:rowOff>
    </xdr:from>
    <xdr:to>
      <xdr:col>15</xdr:col>
      <xdr:colOff>562841</xdr:colOff>
      <xdr:row>14</xdr:row>
      <xdr:rowOff>40383</xdr:rowOff>
    </xdr:to>
    <xdr:graphicFrame macro="">
      <xdr:nvGraphicFramePr>
        <xdr:cNvPr id="1241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723900</xdr:colOff>
      <xdr:row>1</xdr:row>
      <xdr:rowOff>22860</xdr:rowOff>
    </xdr:from>
    <xdr:to>
      <xdr:col>20</xdr:col>
      <xdr:colOff>513900</xdr:colOff>
      <xdr:row>14</xdr:row>
      <xdr:rowOff>40383</xdr:rowOff>
    </xdr:to>
    <xdr:graphicFrame macro="">
      <xdr:nvGraphicFramePr>
        <xdr:cNvPr id="124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22860</xdr:colOff>
      <xdr:row>17</xdr:row>
      <xdr:rowOff>22860</xdr:rowOff>
    </xdr:from>
    <xdr:to>
      <xdr:col>15</xdr:col>
      <xdr:colOff>574860</xdr:colOff>
      <xdr:row>30</xdr:row>
      <xdr:rowOff>57701</xdr:rowOff>
    </xdr:to>
    <xdr:graphicFrame macro="">
      <xdr:nvGraphicFramePr>
        <xdr:cNvPr id="1243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10738</xdr:colOff>
      <xdr:row>17</xdr:row>
      <xdr:rowOff>22860</xdr:rowOff>
    </xdr:from>
    <xdr:to>
      <xdr:col>20</xdr:col>
      <xdr:colOff>562738</xdr:colOff>
      <xdr:row>30</xdr:row>
      <xdr:rowOff>69272</xdr:rowOff>
    </xdr:to>
    <xdr:graphicFrame macro="">
      <xdr:nvGraphicFramePr>
        <xdr:cNvPr id="1244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F34"/>
  <sheetViews>
    <sheetView tabSelected="1" zoomScale="110" zoomScaleNormal="110" workbookViewId="0">
      <selection activeCell="A20" sqref="A20"/>
    </sheetView>
  </sheetViews>
  <sheetFormatPr baseColWidth="10" defaultRowHeight="15"/>
  <cols>
    <col min="1" max="1" width="42.140625" style="4" customWidth="1"/>
    <col min="2" max="2" width="7.85546875" style="4" customWidth="1"/>
    <col min="3" max="3" width="6" style="4" customWidth="1"/>
    <col min="4" max="4" width="9.140625" style="4" customWidth="1"/>
    <col min="5" max="5" width="8.85546875" style="4" customWidth="1"/>
    <col min="6" max="6" width="10.42578125" style="4" customWidth="1"/>
    <col min="7" max="7" width="9.85546875" style="4" customWidth="1"/>
    <col min="8" max="8" width="10.5703125" style="4" customWidth="1"/>
    <col min="9" max="9" width="8.140625" style="4" customWidth="1"/>
    <col min="10" max="10" width="7.85546875" style="4" customWidth="1"/>
    <col min="11" max="11" width="10.28515625" style="4" customWidth="1"/>
    <col min="12" max="16384" width="11.42578125" style="4"/>
  </cols>
  <sheetData>
    <row r="1" spans="1:58" ht="15.75" thickBot="1">
      <c r="A1" s="1" t="s">
        <v>14</v>
      </c>
      <c r="B1" s="2"/>
      <c r="C1" s="3"/>
      <c r="BC1" s="5"/>
    </row>
    <row r="2" spans="1:58" ht="15.75" thickBot="1">
      <c r="A2" s="4" t="s">
        <v>0</v>
      </c>
      <c r="D2" s="6" t="s">
        <v>7</v>
      </c>
      <c r="E2" s="7" t="s">
        <v>12</v>
      </c>
      <c r="F2" s="7" t="s">
        <v>8</v>
      </c>
      <c r="G2" s="7" t="s">
        <v>6</v>
      </c>
      <c r="H2" s="7" t="s">
        <v>9</v>
      </c>
      <c r="I2" s="7" t="s">
        <v>3</v>
      </c>
      <c r="J2" s="7" t="s">
        <v>13</v>
      </c>
      <c r="K2" s="8" t="s">
        <v>10</v>
      </c>
      <c r="BC2" s="9"/>
      <c r="BD2" s="9"/>
      <c r="BE2" s="9"/>
    </row>
    <row r="3" spans="1:58">
      <c r="A3" s="10" t="s">
        <v>11</v>
      </c>
      <c r="B3" s="11"/>
      <c r="D3" s="12">
        <v>0</v>
      </c>
      <c r="E3" s="13">
        <f>PTF</f>
        <v>1</v>
      </c>
      <c r="F3" s="14">
        <f>H3-G3</f>
        <v>1.5438668819538226</v>
      </c>
      <c r="G3" s="14">
        <f>Delta*I3</f>
        <v>0.40191575852516842</v>
      </c>
      <c r="H3" s="14">
        <f t="shared" ref="H3:H33" si="0">E3*I3^Alpha</f>
        <v>1.9457826404789911</v>
      </c>
      <c r="I3" s="14">
        <f>K0</f>
        <v>6.6985959754194742</v>
      </c>
      <c r="J3" s="14">
        <f t="shared" ref="J3:J33" si="1">Alpha*E3*I3^(Alpha-1)</f>
        <v>0.10166666666666672</v>
      </c>
      <c r="K3" s="15">
        <f t="shared" ref="K3:K33" si="2">Beta^D3*LN(F3)</f>
        <v>0.43429023153459001</v>
      </c>
    </row>
    <row r="4" spans="1:58">
      <c r="A4" s="16" t="s">
        <v>1</v>
      </c>
      <c r="B4" s="17">
        <v>0.96</v>
      </c>
      <c r="D4" s="12">
        <f>D3+1</f>
        <v>1</v>
      </c>
      <c r="E4" s="13">
        <f>E3^Rho+Epsilon</f>
        <v>1.01</v>
      </c>
      <c r="F4" s="14">
        <v>1.5488646186230939</v>
      </c>
      <c r="G4" s="14">
        <f>H4-F4</f>
        <v>0.41637584826068719</v>
      </c>
      <c r="H4" s="14">
        <f t="shared" si="0"/>
        <v>1.9652404668837811</v>
      </c>
      <c r="I4" s="14">
        <f t="shared" ref="I4:I34" si="3">(1-Delta)*I3+G3</f>
        <v>6.6985959754194742</v>
      </c>
      <c r="J4" s="14">
        <f t="shared" si="1"/>
        <v>0.10268333333333339</v>
      </c>
      <c r="K4" s="15">
        <f t="shared" si="2"/>
        <v>0.42002127206860829</v>
      </c>
    </row>
    <row r="5" spans="1:58">
      <c r="A5" s="16" t="s">
        <v>2</v>
      </c>
      <c r="B5" s="17">
        <v>0.35</v>
      </c>
      <c r="D5" s="12">
        <f t="shared" ref="D5:D33" si="4">D4+1</f>
        <v>2</v>
      </c>
      <c r="E5" s="13">
        <f t="shared" ref="E5:E33" si="5">E4^Rho</f>
        <v>1.0079920318251185</v>
      </c>
      <c r="F5" s="14">
        <v>1.5498340811163185</v>
      </c>
      <c r="G5" s="14">
        <f t="shared" ref="G5:G33" si="6">H5-F5</f>
        <v>0.41298013603845929</v>
      </c>
      <c r="H5" s="14">
        <f t="shared" si="0"/>
        <v>1.9628142171547778</v>
      </c>
      <c r="I5" s="14">
        <f t="shared" si="3"/>
        <v>6.7130560651549924</v>
      </c>
      <c r="J5" s="14">
        <f t="shared" si="1"/>
        <v>0.10233565299268968</v>
      </c>
      <c r="K5" s="15">
        <f t="shared" si="2"/>
        <v>0.40379708690878957</v>
      </c>
    </row>
    <row r="6" spans="1:58">
      <c r="A6" s="16" t="s">
        <v>5</v>
      </c>
      <c r="B6" s="17">
        <v>0.06</v>
      </c>
      <c r="D6" s="12">
        <f t="shared" si="4"/>
        <v>3</v>
      </c>
      <c r="E6" s="13">
        <f t="shared" si="5"/>
        <v>1.006388531917934</v>
      </c>
      <c r="F6" s="14">
        <v>1.5504672248902869</v>
      </c>
      <c r="G6" s="14">
        <f t="shared" si="6"/>
        <v>0.41026589379277234</v>
      </c>
      <c r="H6" s="14">
        <f t="shared" si="0"/>
        <v>1.9607331186830592</v>
      </c>
      <c r="I6" s="14">
        <f t="shared" si="3"/>
        <v>6.7232528372841518</v>
      </c>
      <c r="J6" s="14">
        <f t="shared" si="1"/>
        <v>0.10207210827077612</v>
      </c>
      <c r="K6" s="15">
        <f t="shared" si="2"/>
        <v>0.38800656514699633</v>
      </c>
    </row>
    <row r="7" spans="1:58" ht="15.75" thickBot="1">
      <c r="A7" s="18" t="s">
        <v>20</v>
      </c>
      <c r="B7" s="19">
        <v>0.8</v>
      </c>
      <c r="D7" s="12">
        <f t="shared" si="4"/>
        <v>4</v>
      </c>
      <c r="E7" s="13">
        <f t="shared" si="5"/>
        <v>1.0051075687815387</v>
      </c>
      <c r="F7" s="14">
        <v>1.5507952845278337</v>
      </c>
      <c r="G7" s="14">
        <f t="shared" si="6"/>
        <v>0.4081423351533171</v>
      </c>
      <c r="H7" s="14">
        <f t="shared" si="0"/>
        <v>1.9589376196811508</v>
      </c>
      <c r="I7" s="14">
        <f t="shared" si="3"/>
        <v>6.7301235608398748</v>
      </c>
      <c r="J7" s="14">
        <f t="shared" si="1"/>
        <v>0.1018745288537973</v>
      </c>
      <c r="K7" s="15">
        <f t="shared" si="2"/>
        <v>0.37266599473087364</v>
      </c>
    </row>
    <row r="8" spans="1:58" ht="15.75" thickBot="1">
      <c r="D8" s="12">
        <f t="shared" si="4"/>
        <v>5</v>
      </c>
      <c r="E8" s="13">
        <f t="shared" si="5"/>
        <v>1.0040839722963428</v>
      </c>
      <c r="F8" s="14">
        <v>1.5508961131995771</v>
      </c>
      <c r="G8" s="14">
        <f t="shared" si="6"/>
        <v>0.40648761030198455</v>
      </c>
      <c r="H8" s="14">
        <f t="shared" si="0"/>
        <v>1.9573837235015616</v>
      </c>
      <c r="I8" s="14">
        <f t="shared" si="3"/>
        <v>6.7344584823427995</v>
      </c>
      <c r="J8" s="14">
        <f t="shared" si="1"/>
        <v>0.10172819463090932</v>
      </c>
      <c r="K8" s="15">
        <f t="shared" si="2"/>
        <v>0.35781236662820692</v>
      </c>
      <c r="BF8" s="20"/>
    </row>
    <row r="9" spans="1:58">
      <c r="A9" s="10" t="s">
        <v>15</v>
      </c>
      <c r="B9" s="11"/>
      <c r="D9" s="12">
        <f t="shared" si="4"/>
        <v>6</v>
      </c>
      <c r="E9" s="13">
        <f t="shared" si="5"/>
        <v>1.0032658457055217</v>
      </c>
      <c r="F9" s="14">
        <v>1.5508308634766936</v>
      </c>
      <c r="G9" s="14">
        <f t="shared" si="6"/>
        <v>0.40520394899508561</v>
      </c>
      <c r="H9" s="14">
        <f t="shared" si="0"/>
        <v>1.9560348124717792</v>
      </c>
      <c r="I9" s="14">
        <f t="shared" si="3"/>
        <v>6.7368785837042156</v>
      </c>
      <c r="J9" s="14">
        <f t="shared" si="1"/>
        <v>0.10162157085940748</v>
      </c>
      <c r="K9" s="15">
        <f t="shared" si="2"/>
        <v>0.3434669388717691</v>
      </c>
    </row>
    <row r="10" spans="1:58">
      <c r="A10" s="16" t="s">
        <v>9</v>
      </c>
      <c r="B10" s="21">
        <f>PTF*((1-Beta+Delta*Beta)/(Alpha*PTF*Beta))^(Alpha/(Alpha-1))</f>
        <v>1.9457826404789913</v>
      </c>
      <c r="D10" s="12">
        <f t="shared" si="4"/>
        <v>7</v>
      </c>
      <c r="E10" s="13">
        <f t="shared" si="5"/>
        <v>1.0026118244172115</v>
      </c>
      <c r="F10" s="14">
        <v>1.5506477177866427</v>
      </c>
      <c r="G10" s="14">
        <f t="shared" si="6"/>
        <v>0.40421263090999271</v>
      </c>
      <c r="H10" s="14">
        <f t="shared" si="0"/>
        <v>1.9548603486966354</v>
      </c>
      <c r="I10" s="14">
        <f t="shared" si="3"/>
        <v>6.7378698176770477</v>
      </c>
      <c r="J10" s="14">
        <f t="shared" si="1"/>
        <v>0.10154561316230772</v>
      </c>
      <c r="K10" s="15">
        <f t="shared" si="2"/>
        <v>0.32963951373185513</v>
      </c>
    </row>
    <row r="11" spans="1:58">
      <c r="A11" s="16" t="s">
        <v>16</v>
      </c>
      <c r="B11" s="21">
        <v>1</v>
      </c>
      <c r="D11" s="12">
        <f t="shared" si="4"/>
        <v>8</v>
      </c>
      <c r="E11" s="13">
        <f t="shared" si="5"/>
        <v>1.0020889143729492</v>
      </c>
      <c r="F11" s="14">
        <v>1.5503834391943634</v>
      </c>
      <c r="G11" s="14">
        <f t="shared" si="6"/>
        <v>0.40345131155275982</v>
      </c>
      <c r="H11" s="14">
        <f t="shared" si="0"/>
        <v>1.9538347507471232</v>
      </c>
      <c r="I11" s="14">
        <f t="shared" si="3"/>
        <v>6.7378102595264178</v>
      </c>
      <c r="J11" s="14">
        <f t="shared" si="1"/>
        <v>0.1014932354016093</v>
      </c>
      <c r="K11" s="15">
        <f t="shared" si="2"/>
        <v>0.31633097548675054</v>
      </c>
    </row>
    <row r="12" spans="1:58">
      <c r="A12" s="16" t="s">
        <v>17</v>
      </c>
      <c r="B12" s="21">
        <f>((1-Beta+Delta*Beta)/(Alpha*PTF*Beta))^(1/(Alpha-1))</f>
        <v>6.6985959754194742</v>
      </c>
      <c r="D12" s="12">
        <f t="shared" si="4"/>
        <v>9</v>
      </c>
      <c r="E12" s="13">
        <f t="shared" si="5"/>
        <v>1.0016707827046476</v>
      </c>
      <c r="F12" s="14">
        <v>1.5500666340317193</v>
      </c>
      <c r="G12" s="14">
        <f t="shared" si="6"/>
        <v>0.40286994004780885</v>
      </c>
      <c r="H12" s="14">
        <f t="shared" si="0"/>
        <v>1.9529365740795281</v>
      </c>
      <c r="I12" s="14">
        <f t="shared" si="3"/>
        <v>6.736992955507592</v>
      </c>
      <c r="J12" s="14">
        <f t="shared" si="1"/>
        <v>0.10145888609977552</v>
      </c>
      <c r="K12" s="15">
        <f t="shared" si="2"/>
        <v>0.30353620969486644</v>
      </c>
    </row>
    <row r="13" spans="1:58">
      <c r="A13" s="16" t="s">
        <v>8</v>
      </c>
      <c r="B13" s="21">
        <f>B10-B14</f>
        <v>1.5438668819538228</v>
      </c>
      <c r="D13" s="12">
        <f t="shared" si="4"/>
        <v>10</v>
      </c>
      <c r="E13" s="13">
        <f t="shared" si="5"/>
        <v>1.0013364029916418</v>
      </c>
      <c r="F13" s="14">
        <v>1.549718767339614</v>
      </c>
      <c r="G13" s="14">
        <f t="shared" si="6"/>
        <v>0.40242897770974384</v>
      </c>
      <c r="H13" s="14">
        <f t="shared" si="0"/>
        <v>1.9521477450493578</v>
      </c>
      <c r="I13" s="14">
        <f t="shared" si="3"/>
        <v>6.7356433182249447</v>
      </c>
      <c r="J13" s="14">
        <f t="shared" si="1"/>
        <v>0.10143822623721314</v>
      </c>
      <c r="K13" s="15">
        <f t="shared" si="2"/>
        <v>0.29124554250582535</v>
      </c>
      <c r="L13" s="4" t="s">
        <v>0</v>
      </c>
    </row>
    <row r="14" spans="1:58">
      <c r="A14" s="16" t="s">
        <v>18</v>
      </c>
      <c r="B14" s="21">
        <f>Delta*K0</f>
        <v>0.40191575852516842</v>
      </c>
      <c r="D14" s="12">
        <f t="shared" si="4"/>
        <v>11</v>
      </c>
      <c r="E14" s="13">
        <f t="shared" si="5"/>
        <v>1.0010689795917977</v>
      </c>
      <c r="F14" s="14">
        <v>1.5493561565953202</v>
      </c>
      <c r="G14" s="14">
        <f t="shared" si="6"/>
        <v>0.40209684625555475</v>
      </c>
      <c r="H14" s="14">
        <f t="shared" si="0"/>
        <v>1.951453002850875</v>
      </c>
      <c r="I14" s="14">
        <f t="shared" si="3"/>
        <v>6.7339336968411914</v>
      </c>
      <c r="J14" s="14">
        <f t="shared" si="1"/>
        <v>0.10142786991178683</v>
      </c>
      <c r="K14" s="15">
        <f t="shared" si="2"/>
        <v>0.27944636498462933</v>
      </c>
    </row>
    <row r="15" spans="1:58" ht="15.75" thickBot="1">
      <c r="A15" s="18" t="s">
        <v>19</v>
      </c>
      <c r="B15" s="22">
        <f>(1-Beta+Beta*Delta)/Beta</f>
        <v>0.10166666666666671</v>
      </c>
      <c r="D15" s="12">
        <f t="shared" si="4"/>
        <v>12</v>
      </c>
      <c r="E15" s="13">
        <f t="shared" si="5"/>
        <v>1.0008550922951152</v>
      </c>
      <c r="F15" s="14">
        <v>1.5489904008530975</v>
      </c>
      <c r="G15" s="14">
        <f t="shared" si="6"/>
        <v>0.40184899386734174</v>
      </c>
      <c r="H15" s="14">
        <f t="shared" si="0"/>
        <v>1.9508393947204392</v>
      </c>
      <c r="I15" s="14">
        <f t="shared" si="3"/>
        <v>6.731994521286274</v>
      </c>
      <c r="J15" s="14">
        <f t="shared" si="1"/>
        <v>0.10142518476406795</v>
      </c>
      <c r="K15" s="15">
        <f t="shared" si="2"/>
        <v>0.26812385122014104</v>
      </c>
    </row>
    <row r="16" spans="1:58" ht="15.75" thickBot="1">
      <c r="A16" s="23"/>
      <c r="B16" s="23"/>
      <c r="D16" s="12">
        <f t="shared" si="4"/>
        <v>13</v>
      </c>
      <c r="E16" s="13">
        <f t="shared" si="5"/>
        <v>1.0006840153614633</v>
      </c>
      <c r="F16" s="14">
        <v>1.5486305619170475</v>
      </c>
      <c r="G16" s="14">
        <f t="shared" si="6"/>
        <v>0.40166537038458516</v>
      </c>
      <c r="H16" s="14">
        <f t="shared" si="0"/>
        <v>1.9502959323016327</v>
      </c>
      <c r="I16" s="14">
        <f t="shared" si="3"/>
        <v>6.7299238438764384</v>
      </c>
      <c r="J16" s="14">
        <f t="shared" si="1"/>
        <v>0.10142812788686649</v>
      </c>
      <c r="K16" s="15">
        <f t="shared" si="2"/>
        <v>0.25726223890514116</v>
      </c>
    </row>
    <row r="17" spans="1:11">
      <c r="A17" s="24" t="s">
        <v>22</v>
      </c>
      <c r="B17" s="25"/>
      <c r="D17" s="12">
        <f t="shared" si="4"/>
        <v>14</v>
      </c>
      <c r="E17" s="13">
        <f t="shared" si="5"/>
        <v>1.0005471748692467</v>
      </c>
      <c r="F17" s="14">
        <v>1.54828272981791</v>
      </c>
      <c r="G17" s="14">
        <f t="shared" si="6"/>
        <v>0.40153046474943221</v>
      </c>
      <c r="H17" s="14">
        <f t="shared" si="0"/>
        <v>1.9498131945673423</v>
      </c>
      <c r="I17" s="14">
        <f t="shared" si="3"/>
        <v>6.7277937836284369</v>
      </c>
      <c r="J17" s="14">
        <f t="shared" si="1"/>
        <v>0.10143512718228988</v>
      </c>
      <c r="K17" s="15">
        <f t="shared" si="2"/>
        <v>0.24684490594979122</v>
      </c>
    </row>
    <row r="18" spans="1:11" ht="15.75" thickBot="1">
      <c r="A18" s="26" t="s">
        <v>21</v>
      </c>
      <c r="B18" s="27">
        <v>0.01</v>
      </c>
      <c r="D18" s="12">
        <f t="shared" si="4"/>
        <v>15</v>
      </c>
      <c r="E18" s="13">
        <f t="shared" si="5"/>
        <v>1.0004377159486111</v>
      </c>
      <c r="F18" s="14">
        <v>1.5479512923060452</v>
      </c>
      <c r="G18" s="14">
        <f t="shared" si="6"/>
        <v>0.40143181253742655</v>
      </c>
      <c r="H18" s="14">
        <f t="shared" si="0"/>
        <v>1.9493831048434718</v>
      </c>
      <c r="I18" s="14">
        <f t="shared" si="3"/>
        <v>6.7256566213601623</v>
      </c>
      <c r="J18" s="14">
        <f t="shared" si="1"/>
        <v>0.10144497780756957</v>
      </c>
      <c r="K18" s="15">
        <f t="shared" si="2"/>
        <v>0.23685505403877272</v>
      </c>
    </row>
    <row r="19" spans="1:11">
      <c r="D19" s="12">
        <f t="shared" si="4"/>
        <v>16</v>
      </c>
      <c r="E19" s="13">
        <f t="shared" si="5"/>
        <v>1.0003501574339517</v>
      </c>
      <c r="F19" s="14">
        <v>1.5476391659075088</v>
      </c>
      <c r="G19" s="14">
        <f t="shared" si="6"/>
        <v>0.40135952157385302</v>
      </c>
      <c r="H19" s="14">
        <f t="shared" si="0"/>
        <v>1.9489986874813618</v>
      </c>
      <c r="I19" s="14">
        <f t="shared" si="3"/>
        <v>6.7235490366159789</v>
      </c>
      <c r="J19" s="14">
        <f t="shared" si="1"/>
        <v>0.10145676589901223</v>
      </c>
      <c r="K19" s="15">
        <f t="shared" si="2"/>
        <v>0.22727590809127401</v>
      </c>
    </row>
    <row r="20" spans="1:11">
      <c r="A20" s="23"/>
      <c r="B20" s="23"/>
      <c r="D20" s="12">
        <f t="shared" si="4"/>
        <v>17</v>
      </c>
      <c r="E20" s="13">
        <f t="shared" si="5"/>
        <v>1.0002801161397168</v>
      </c>
      <c r="F20" s="14">
        <v>1.5473480417887588</v>
      </c>
      <c r="G20" s="14">
        <f t="shared" si="6"/>
        <v>0.40130584357619981</v>
      </c>
      <c r="H20" s="14">
        <f t="shared" si="0"/>
        <v>1.9486538853649586</v>
      </c>
      <c r="I20" s="14">
        <f t="shared" si="3"/>
        <v>6.7214956159928727</v>
      </c>
      <c r="J20" s="14">
        <f t="shared" si="1"/>
        <v>0.1014698065494444</v>
      </c>
      <c r="K20" s="15">
        <f t="shared" si="2"/>
        <v>0.21809088639075802</v>
      </c>
    </row>
    <row r="21" spans="1:11">
      <c r="A21" s="23"/>
      <c r="B21" s="23"/>
      <c r="D21" s="12">
        <f t="shared" si="4"/>
        <v>18</v>
      </c>
      <c r="E21" s="13">
        <f t="shared" si="5"/>
        <v>1.0002240866352725</v>
      </c>
      <c r="F21" s="14">
        <v>1.5470790362843387</v>
      </c>
      <c r="G21" s="14">
        <f t="shared" si="6"/>
        <v>0.40126438422980848</v>
      </c>
      <c r="H21" s="14">
        <f t="shared" si="0"/>
        <v>1.9483434205141472</v>
      </c>
      <c r="I21" s="14">
        <f t="shared" si="3"/>
        <v>6.7195117226095</v>
      </c>
      <c r="J21" s="14">
        <f t="shared" si="1"/>
        <v>0.10148359364944008</v>
      </c>
      <c r="K21" s="15">
        <f t="shared" si="2"/>
        <v>0.20928386494203538</v>
      </c>
    </row>
    <row r="22" spans="1:11">
      <c r="A22" s="23"/>
      <c r="B22" s="23"/>
      <c r="D22" s="12">
        <f t="shared" si="4"/>
        <v>19</v>
      </c>
      <c r="E22" s="13">
        <f t="shared" si="5"/>
        <v>1.0001792652913923</v>
      </c>
      <c r="F22" s="14">
        <v>1.5468324654254506</v>
      </c>
      <c r="G22" s="14">
        <f t="shared" si="6"/>
        <v>0.40123017799690386</v>
      </c>
      <c r="H22" s="14">
        <f t="shared" si="0"/>
        <v>1.9480626434223545</v>
      </c>
      <c r="I22" s="14">
        <f t="shared" si="3"/>
        <v>6.7176054034827377</v>
      </c>
      <c r="J22" s="14">
        <f t="shared" si="1"/>
        <v>0.10149776359956092</v>
      </c>
      <c r="K22" s="15">
        <f t="shared" si="2"/>
        <v>0.20083912365682077</v>
      </c>
    </row>
    <row r="23" spans="1:11">
      <c r="A23" s="23"/>
      <c r="B23" s="23"/>
      <c r="D23" s="12">
        <f t="shared" si="4"/>
        <v>20</v>
      </c>
      <c r="E23" s="13">
        <f t="shared" si="5"/>
        <v>1.0001434096624147</v>
      </c>
      <c r="F23" s="14">
        <v>1.5466085030577763</v>
      </c>
      <c r="G23" s="14">
        <f t="shared" si="6"/>
        <v>0.40119894438314829</v>
      </c>
      <c r="H23" s="14">
        <f t="shared" si="0"/>
        <v>1.9478074474409246</v>
      </c>
      <c r="I23" s="14">
        <f t="shared" si="3"/>
        <v>6.7157792572706771</v>
      </c>
      <c r="J23" s="14">
        <f t="shared" si="1"/>
        <v>0.10151206293242322</v>
      </c>
      <c r="K23" s="15">
        <f t="shared" si="2"/>
        <v>0.192741557546284</v>
      </c>
    </row>
    <row r="24" spans="1:11">
      <c r="A24" s="23"/>
      <c r="B24" s="23"/>
      <c r="D24" s="12">
        <f t="shared" si="4"/>
        <v>21</v>
      </c>
      <c r="E24" s="13">
        <f t="shared" si="5"/>
        <v>1.0001147260847196</v>
      </c>
      <c r="F24" s="14">
        <v>1.5464069852991562</v>
      </c>
      <c r="G24" s="14">
        <f t="shared" si="6"/>
        <v>0.40116716624077631</v>
      </c>
      <c r="H24" s="14">
        <f t="shared" si="0"/>
        <v>1.9475741515399325</v>
      </c>
      <c r="I24" s="14">
        <f t="shared" si="3"/>
        <v>6.714031446217585</v>
      </c>
      <c r="J24" s="14">
        <f t="shared" si="1"/>
        <v>0.10152632714030421</v>
      </c>
      <c r="K24" s="15">
        <f t="shared" si="2"/>
        <v>0.18497660390390638</v>
      </c>
    </row>
    <row r="25" spans="1:11">
      <c r="A25" s="23"/>
      <c r="B25" s="23"/>
      <c r="D25" s="12">
        <f t="shared" si="4"/>
        <v>22</v>
      </c>
      <c r="E25" s="13">
        <f t="shared" si="5"/>
        <v>1.0000917798148581</v>
      </c>
      <c r="F25" s="14">
        <v>1.5462275964704184</v>
      </c>
      <c r="G25" s="14">
        <f t="shared" si="6"/>
        <v>0.4011318325251676</v>
      </c>
      <c r="H25" s="14">
        <f t="shared" si="0"/>
        <v>1.947359428995586</v>
      </c>
      <c r="I25" s="14">
        <f t="shared" si="3"/>
        <v>6.7123567256853054</v>
      </c>
      <c r="J25" s="14">
        <f t="shared" si="1"/>
        <v>0.10154046156998144</v>
      </c>
      <c r="K25" s="15">
        <f t="shared" si="2"/>
        <v>0.17753028299133225</v>
      </c>
    </row>
    <row r="26" spans="1:11">
      <c r="A26" s="23"/>
      <c r="B26" s="23"/>
      <c r="D26" s="12">
        <f t="shared" si="4"/>
        <v>23</v>
      </c>
      <c r="E26" s="13">
        <f t="shared" si="5"/>
        <v>1.0000734231780284</v>
      </c>
      <c r="F26" s="14">
        <v>1.5460698951563097</v>
      </c>
      <c r="G26" s="14">
        <f t="shared" si="6"/>
        <v>0.40109034382752817</v>
      </c>
      <c r="H26" s="14">
        <f t="shared" si="0"/>
        <v>1.9471602389838378</v>
      </c>
      <c r="I26" s="14">
        <f t="shared" si="3"/>
        <v>6.7107471546693542</v>
      </c>
      <c r="J26" s="14">
        <f t="shared" si="1"/>
        <v>0.10155442723991615</v>
      </c>
      <c r="K26" s="15">
        <f t="shared" si="2"/>
        <v>0.1703891854957893</v>
      </c>
    </row>
    <row r="27" spans="1:11">
      <c r="A27" s="23"/>
      <c r="B27" s="23"/>
      <c r="D27" s="12">
        <f t="shared" si="4"/>
        <v>24</v>
      </c>
      <c r="E27" s="13">
        <f t="shared" si="5"/>
        <v>1.0000587381111583</v>
      </c>
      <c r="F27" s="14">
        <v>1.5459338541159482</v>
      </c>
      <c r="G27" s="14">
        <f t="shared" si="6"/>
        <v>0.4010399183412432</v>
      </c>
      <c r="H27" s="14">
        <f t="shared" si="0"/>
        <v>1.9469737724571914</v>
      </c>
      <c r="I27" s="14">
        <f t="shared" si="3"/>
        <v>6.709192669216721</v>
      </c>
      <c r="J27" s="14">
        <f t="shared" si="1"/>
        <v>0.10156822943640001</v>
      </c>
      <c r="K27" s="15">
        <f t="shared" si="2"/>
        <v>0.16354058344028163</v>
      </c>
    </row>
    <row r="28" spans="1:11">
      <c r="A28" s="23"/>
      <c r="B28" s="23"/>
      <c r="D28" s="12">
        <f t="shared" si="4"/>
        <v>25</v>
      </c>
      <c r="E28" s="13">
        <f t="shared" si="5"/>
        <v>1.0000469902129199</v>
      </c>
      <c r="F28" s="14">
        <v>1.5458191479540166</v>
      </c>
      <c r="G28" s="14">
        <f t="shared" si="6"/>
        <v>0.40097820877418133</v>
      </c>
      <c r="H28" s="14">
        <f t="shared" si="0"/>
        <v>1.946797356728198</v>
      </c>
      <c r="I28" s="14">
        <f t="shared" si="3"/>
        <v>6.7076810274049601</v>
      </c>
      <c r="J28" s="14">
        <f t="shared" si="1"/>
        <v>0.10158191364064881</v>
      </c>
      <c r="K28" s="15">
        <f t="shared" si="2"/>
        <v>0.15697221817072768</v>
      </c>
    </row>
    <row r="29" spans="1:11">
      <c r="A29" s="23"/>
      <c r="B29" s="23"/>
      <c r="D29" s="12">
        <f t="shared" si="4"/>
        <v>26</v>
      </c>
      <c r="E29" s="13">
        <f t="shared" si="5"/>
        <v>1.0000375919936928</v>
      </c>
      <c r="F29" s="14">
        <v>1.545725982445801</v>
      </c>
      <c r="G29" s="14">
        <f t="shared" si="6"/>
        <v>0.40090245859266327</v>
      </c>
      <c r="H29" s="14">
        <f t="shared" si="0"/>
        <v>1.9466284410384642</v>
      </c>
      <c r="I29" s="14">
        <f t="shared" si="3"/>
        <v>6.7061983745348437</v>
      </c>
      <c r="J29" s="14">
        <f t="shared" si="1"/>
        <v>0.10159555627680344</v>
      </c>
      <c r="K29" s="15">
        <f t="shared" si="2"/>
        <v>0.15067247677624915</v>
      </c>
    </row>
    <row r="30" spans="1:11">
      <c r="A30" s="23"/>
      <c r="B30" s="23"/>
      <c r="D30" s="12">
        <f t="shared" si="4"/>
        <v>27</v>
      </c>
      <c r="E30" s="13">
        <f t="shared" si="5"/>
        <v>1.0000300734819032</v>
      </c>
      <c r="F30" s="14">
        <v>1.5456547552388822</v>
      </c>
      <c r="G30" s="14">
        <f t="shared" si="6"/>
        <v>0.40080975212237124</v>
      </c>
      <c r="H30" s="14">
        <f t="shared" si="0"/>
        <v>1.9464645073612534</v>
      </c>
      <c r="I30" s="14">
        <f t="shared" si="3"/>
        <v>6.7047289306554152</v>
      </c>
      <c r="J30" s="14">
        <f t="shared" si="1"/>
        <v>0.10160926483717551</v>
      </c>
      <c r="K30" s="15">
        <f t="shared" si="2"/>
        <v>0.14463027223395733</v>
      </c>
    </row>
    <row r="31" spans="1:11">
      <c r="A31" s="23"/>
      <c r="B31" s="23"/>
      <c r="D31" s="12">
        <f t="shared" si="4"/>
        <v>28</v>
      </c>
      <c r="E31" s="13">
        <f t="shared" si="5"/>
        <v>1.0000240587131703</v>
      </c>
      <c r="F31" s="14">
        <v>1.5456062513236541</v>
      </c>
      <c r="G31" s="14">
        <f t="shared" si="6"/>
        <v>0.40069676865261994</v>
      </c>
      <c r="H31" s="14">
        <f t="shared" si="0"/>
        <v>1.9463030199762741</v>
      </c>
      <c r="I31" s="14">
        <f t="shared" si="3"/>
        <v>6.7032549469384612</v>
      </c>
      <c r="J31" s="14">
        <f t="shared" si="1"/>
        <v>0.10162317596212259</v>
      </c>
      <c r="K31" s="15">
        <f t="shared" si="2"/>
        <v>0.13883505522611081</v>
      </c>
    </row>
    <row r="32" spans="1:11">
      <c r="D32" s="12">
        <f t="shared" si="4"/>
        <v>29</v>
      </c>
      <c r="E32" s="13">
        <f t="shared" si="5"/>
        <v>1.0000192469242311</v>
      </c>
      <c r="F32" s="14">
        <v>1.5455821248679706</v>
      </c>
      <c r="G32" s="14">
        <f t="shared" si="6"/>
        <v>0.40055923461024046</v>
      </c>
      <c r="H32" s="14">
        <f t="shared" si="0"/>
        <v>1.9461413594782111</v>
      </c>
      <c r="I32" s="14">
        <f t="shared" si="3"/>
        <v>6.7017564187747727</v>
      </c>
      <c r="J32" s="14">
        <f t="shared" si="1"/>
        <v>0.10163745640010932</v>
      </c>
      <c r="K32" s="15">
        <f t="shared" si="2"/>
        <v>0.13327687482273898</v>
      </c>
    </row>
    <row r="33" spans="4:11">
      <c r="D33" s="12">
        <f t="shared" si="4"/>
        <v>30</v>
      </c>
      <c r="E33" s="13">
        <f t="shared" si="5"/>
        <v>1.0000153975097494</v>
      </c>
      <c r="F33" s="14">
        <v>1.5455784344573542</v>
      </c>
      <c r="G33" s="14">
        <f t="shared" si="6"/>
        <v>0.40039827567519226</v>
      </c>
      <c r="H33" s="14">
        <f t="shared" si="0"/>
        <v>1.9459767101325465</v>
      </c>
      <c r="I33" s="14">
        <f t="shared" si="3"/>
        <v>6.7002102682585267</v>
      </c>
      <c r="J33" s="14">
        <f t="shared" si="1"/>
        <v>0.10165230959586231</v>
      </c>
      <c r="K33" s="15">
        <f t="shared" si="2"/>
        <v>0.12794509818050029</v>
      </c>
    </row>
    <row r="34" spans="4:11" ht="15.75" thickBot="1">
      <c r="D34" s="28" t="s">
        <v>4</v>
      </c>
      <c r="E34" s="29"/>
      <c r="F34" s="29" t="s">
        <v>0</v>
      </c>
      <c r="G34" s="29" t="s">
        <v>0</v>
      </c>
      <c r="H34" s="29" t="s">
        <v>0</v>
      </c>
      <c r="I34" s="29">
        <f t="shared" si="3"/>
        <v>6.6985959278382072</v>
      </c>
      <c r="J34" s="29"/>
      <c r="K34" s="30">
        <f>SUM(K3:K33)</f>
        <v>7.8463451042763719</v>
      </c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9</vt:i4>
      </vt:variant>
    </vt:vector>
  </HeadingPairs>
  <TitlesOfParts>
    <vt:vector size="12" baseType="lpstr">
      <vt:lpstr>Hoja1</vt:lpstr>
      <vt:lpstr>Hoja2</vt:lpstr>
      <vt:lpstr>Hoja3</vt:lpstr>
      <vt:lpstr>Alpha</vt:lpstr>
      <vt:lpstr>Beta</vt:lpstr>
      <vt:lpstr>Delta</vt:lpstr>
      <vt:lpstr>Epsilon</vt:lpstr>
      <vt:lpstr>K0</vt:lpstr>
      <vt:lpstr>KSS</vt:lpstr>
      <vt:lpstr>PTF</vt:lpstr>
      <vt:lpstr>PTFss</vt:lpstr>
      <vt:lpstr>Rho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JoseLuis</dc:creator>
  <cp:lastModifiedBy>Usuario de Windows</cp:lastModifiedBy>
  <dcterms:created xsi:type="dcterms:W3CDTF">2009-07-04T07:41:09Z</dcterms:created>
  <dcterms:modified xsi:type="dcterms:W3CDTF">2019-02-09T06:27:48Z</dcterms:modified>
</cp:coreProperties>
</file>