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17976" windowHeight="6132"/>
  </bookViews>
  <sheets>
    <sheet name="Hoja1" sheetId="1" r:id="rId1"/>
    <sheet name="Hoja2" sheetId="2" r:id="rId2"/>
    <sheet name="Hoja3" sheetId="3" r:id="rId3"/>
  </sheets>
  <definedNames>
    <definedName name="Alpha">Hoja1!$B$5</definedName>
    <definedName name="Beta">Hoja1!$B$4</definedName>
    <definedName name="Delta">Hoja1!$B$6</definedName>
    <definedName name="Epsilon">Hoja1!$B$18</definedName>
    <definedName name="K0">Hoja1!$B$12</definedName>
    <definedName name="KSS">Hoja1!$B$12</definedName>
    <definedName name="PTF">Hoja1!$B$11</definedName>
    <definedName name="PTFss">Hoja1!$B$11</definedName>
    <definedName name="Rho">Hoja1!$B$7</definedName>
    <definedName name="solver_adj" localSheetId="0" hidden="1">Hoja1!$F$4:$F$33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Hoja1!$I$34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Hoja1!$K$34</definedName>
    <definedName name="solver_pre" localSheetId="0" hidden="1">0.0000001</definedName>
    <definedName name="solver_rbv" localSheetId="0" hidden="1">1</definedName>
    <definedName name="solver_rel1" localSheetId="0" hidden="1">3</definedName>
    <definedName name="solver_rhs1" localSheetId="0" hidden="1">K0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B15" i="1" l="1"/>
  <c r="B10" i="1"/>
  <c r="B12" i="1"/>
  <c r="I3" i="1" s="1"/>
  <c r="E3" i="1"/>
  <c r="E4" i="1" s="1"/>
  <c r="D4" i="1"/>
  <c r="D5" i="1" l="1"/>
  <c r="K5" i="1" s="1"/>
  <c r="K4" i="1"/>
  <c r="B14" i="1"/>
  <c r="B13" i="1" s="1"/>
  <c r="E5" i="1"/>
  <c r="J3" i="1"/>
  <c r="G3" i="1"/>
  <c r="I4" i="1" s="1"/>
  <c r="H3" i="1"/>
  <c r="F3" i="1" l="1"/>
  <c r="K3" i="1" s="1"/>
  <c r="D6" i="1"/>
  <c r="K6" i="1" s="1"/>
  <c r="H4" i="1"/>
  <c r="G4" i="1" s="1"/>
  <c r="I5" i="1" s="1"/>
  <c r="H5" i="1" s="1"/>
  <c r="G5" i="1" s="1"/>
  <c r="J4" i="1"/>
  <c r="E6" i="1"/>
  <c r="D7" i="1" l="1"/>
  <c r="K7" i="1" s="1"/>
  <c r="E7" i="1"/>
  <c r="I6" i="1"/>
  <c r="J6" i="1" s="1"/>
  <c r="J5" i="1"/>
  <c r="D8" i="1"/>
  <c r="K8" i="1" s="1"/>
  <c r="D9" i="1" l="1"/>
  <c r="K9" i="1" s="1"/>
  <c r="E8" i="1"/>
  <c r="H6" i="1"/>
  <c r="G6" i="1" s="1"/>
  <c r="I7" i="1" s="1"/>
  <c r="J7" i="1" l="1"/>
  <c r="H7" i="1"/>
  <c r="G7" i="1" s="1"/>
  <c r="I8" i="1" s="1"/>
  <c r="E9" i="1"/>
  <c r="D10" i="1"/>
  <c r="K10" i="1" s="1"/>
  <c r="H8" i="1" l="1"/>
  <c r="G8" i="1" s="1"/>
  <c r="I9" i="1" s="1"/>
  <c r="J8" i="1"/>
  <c r="E10" i="1"/>
  <c r="D11" i="1"/>
  <c r="K11" i="1" s="1"/>
  <c r="H9" i="1" l="1"/>
  <c r="G9" i="1" s="1"/>
  <c r="I10" i="1" s="1"/>
  <c r="J9" i="1"/>
  <c r="E11" i="1"/>
  <c r="D12" i="1"/>
  <c r="K12" i="1" s="1"/>
  <c r="H10" i="1" l="1"/>
  <c r="G10" i="1" s="1"/>
  <c r="I11" i="1" s="1"/>
  <c r="J10" i="1"/>
  <c r="E12" i="1"/>
  <c r="D13" i="1"/>
  <c r="K13" i="1" s="1"/>
  <c r="H11" i="1" l="1"/>
  <c r="G11" i="1" s="1"/>
  <c r="I12" i="1" s="1"/>
  <c r="H12" i="1" s="1"/>
  <c r="G12" i="1" s="1"/>
  <c r="J11" i="1"/>
  <c r="D14" i="1"/>
  <c r="K14" i="1" s="1"/>
  <c r="E13" i="1"/>
  <c r="D15" i="1" l="1"/>
  <c r="K15" i="1" s="1"/>
  <c r="I13" i="1"/>
  <c r="H13" i="1" s="1"/>
  <c r="G13" i="1" s="1"/>
  <c r="J12" i="1"/>
  <c r="E14" i="1"/>
  <c r="J13" i="1" l="1"/>
  <c r="E15" i="1"/>
  <c r="D16" i="1"/>
  <c r="K16" i="1" s="1"/>
  <c r="I14" i="1"/>
  <c r="J14" i="1" l="1"/>
  <c r="D17" i="1"/>
  <c r="K17" i="1" s="1"/>
  <c r="E16" i="1"/>
  <c r="H14" i="1"/>
  <c r="G14" i="1" s="1"/>
  <c r="I15" i="1" s="1"/>
  <c r="J15" i="1" l="1"/>
  <c r="H15" i="1"/>
  <c r="G15" i="1" s="1"/>
  <c r="I16" i="1" s="1"/>
  <c r="E17" i="1"/>
  <c r="D18" i="1"/>
  <c r="K18" i="1" s="1"/>
  <c r="J16" i="1" l="1"/>
  <c r="H16" i="1"/>
  <c r="G16" i="1" s="1"/>
  <c r="I17" i="1" s="1"/>
  <c r="D19" i="1"/>
  <c r="K19" i="1" s="1"/>
  <c r="E18" i="1"/>
  <c r="H17" i="1" l="1"/>
  <c r="G17" i="1" s="1"/>
  <c r="I18" i="1" s="1"/>
  <c r="J17" i="1"/>
  <c r="D20" i="1"/>
  <c r="K20" i="1" s="1"/>
  <c r="E19" i="1"/>
  <c r="H18" i="1" l="1"/>
  <c r="G18" i="1" s="1"/>
  <c r="I19" i="1" s="1"/>
  <c r="J18" i="1"/>
  <c r="E20" i="1"/>
  <c r="D21" i="1"/>
  <c r="K21" i="1" s="1"/>
  <c r="H19" i="1" l="1"/>
  <c r="G19" i="1" s="1"/>
  <c r="I20" i="1" s="1"/>
  <c r="J19" i="1"/>
  <c r="D22" i="1"/>
  <c r="K22" i="1" s="1"/>
  <c r="E21" i="1"/>
  <c r="J20" i="1" l="1"/>
  <c r="H20" i="1"/>
  <c r="G20" i="1" s="1"/>
  <c r="I21" i="1" s="1"/>
  <c r="E22" i="1"/>
  <c r="D23" i="1"/>
  <c r="K23" i="1" s="1"/>
  <c r="H21" i="1" l="1"/>
  <c r="G21" i="1" s="1"/>
  <c r="I22" i="1" s="1"/>
  <c r="J21" i="1"/>
  <c r="D24" i="1"/>
  <c r="K24" i="1" s="1"/>
  <c r="E23" i="1"/>
  <c r="J22" i="1" l="1"/>
  <c r="H22" i="1"/>
  <c r="G22" i="1" s="1"/>
  <c r="I23" i="1" s="1"/>
  <c r="D25" i="1"/>
  <c r="K25" i="1" s="1"/>
  <c r="E24" i="1"/>
  <c r="H23" i="1" l="1"/>
  <c r="G23" i="1" s="1"/>
  <c r="I24" i="1" s="1"/>
  <c r="J23" i="1"/>
  <c r="D26" i="1"/>
  <c r="K26" i="1" s="1"/>
  <c r="E25" i="1"/>
  <c r="H24" i="1" l="1"/>
  <c r="G24" i="1" s="1"/>
  <c r="I25" i="1" s="1"/>
  <c r="J24" i="1"/>
  <c r="E26" i="1"/>
  <c r="D27" i="1"/>
  <c r="K27" i="1" s="1"/>
  <c r="H25" i="1" l="1"/>
  <c r="G25" i="1" s="1"/>
  <c r="I26" i="1" s="1"/>
  <c r="J25" i="1"/>
  <c r="E27" i="1"/>
  <c r="D28" i="1"/>
  <c r="K28" i="1" s="1"/>
  <c r="H26" i="1" l="1"/>
  <c r="G26" i="1" s="1"/>
  <c r="I27" i="1" s="1"/>
  <c r="J26" i="1"/>
  <c r="D29" i="1"/>
  <c r="K29" i="1" s="1"/>
  <c r="E28" i="1"/>
  <c r="H27" i="1" l="1"/>
  <c r="G27" i="1" s="1"/>
  <c r="I28" i="1" s="1"/>
  <c r="J27" i="1"/>
  <c r="E29" i="1"/>
  <c r="D30" i="1"/>
  <c r="K30" i="1" s="1"/>
  <c r="J28" i="1" l="1"/>
  <c r="H28" i="1"/>
  <c r="G28" i="1" s="1"/>
  <c r="I29" i="1" s="1"/>
  <c r="D31" i="1"/>
  <c r="K31" i="1" s="1"/>
  <c r="E30" i="1"/>
  <c r="H29" i="1" l="1"/>
  <c r="G29" i="1" s="1"/>
  <c r="I30" i="1" s="1"/>
  <c r="J29" i="1"/>
  <c r="E31" i="1"/>
  <c r="D32" i="1"/>
  <c r="K32" i="1" s="1"/>
  <c r="J30" i="1" l="1"/>
  <c r="H30" i="1"/>
  <c r="G30" i="1" s="1"/>
  <c r="I31" i="1" s="1"/>
  <c r="D33" i="1"/>
  <c r="K33" i="1" s="1"/>
  <c r="E32" i="1"/>
  <c r="K34" i="1" l="1"/>
  <c r="J31" i="1"/>
  <c r="H31" i="1"/>
  <c r="G31" i="1" s="1"/>
  <c r="I32" i="1" s="1"/>
  <c r="E33" i="1"/>
  <c r="J32" i="1" l="1"/>
  <c r="H32" i="1"/>
  <c r="G32" i="1" s="1"/>
  <c r="I33" i="1" s="1"/>
  <c r="H33" i="1" l="1"/>
  <c r="G33" i="1" s="1"/>
  <c r="I34" i="1" s="1"/>
  <c r="J33" i="1"/>
</calcChain>
</file>

<file path=xl/sharedStrings.xml><?xml version="1.0" encoding="utf-8"?>
<sst xmlns="http://schemas.openxmlformats.org/spreadsheetml/2006/main" count="29" uniqueCount="22">
  <si>
    <t xml:space="preserve"> </t>
  </si>
  <si>
    <t>Beta</t>
  </si>
  <si>
    <t>Alpha</t>
  </si>
  <si>
    <t>Capital</t>
  </si>
  <si>
    <t>Delta</t>
  </si>
  <si>
    <t>Rho</t>
  </si>
  <si>
    <t>Epsilon</t>
  </si>
  <si>
    <t>Parameters</t>
  </si>
  <si>
    <t>Steady State</t>
  </si>
  <si>
    <t>Output</t>
  </si>
  <si>
    <t>Capital Stock</t>
  </si>
  <si>
    <t>Consumption</t>
  </si>
  <si>
    <t xml:space="preserve">Investment </t>
  </si>
  <si>
    <t>Interest rate</t>
  </si>
  <si>
    <t>Technological shock</t>
  </si>
  <si>
    <t>Time</t>
  </si>
  <si>
    <t>TFP</t>
  </si>
  <si>
    <t>Investment</t>
  </si>
  <si>
    <t>Utility</t>
  </si>
  <si>
    <t>EXERCISE 8.1: Dynamic General Equilibrium model</t>
  </si>
  <si>
    <t>Total Factor Productivity (TFP)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</si>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</sst>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"/>
  </numFmts>
  <fonts count="5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3" borderId="4" xfId="0" applyFont="1" applyFill="1" applyBorder="1"/>
    <xf numFmtId="0" fontId="2" fillId="3" borderId="5" xfId="0" applyFont="1" applyFill="1" applyBorder="1"/>
    <xf numFmtId="0" fontId="2" fillId="0" borderId="0" xfId="0" applyFont="1" applyFill="1" applyBorder="1"/>
    <xf numFmtId="0" fontId="2" fillId="0" borderId="0" xfId="0" applyFont="1"/>
    <xf numFmtId="0" fontId="1" fillId="0" borderId="0" xfId="0" applyFont="1"/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4" borderId="9" xfId="0" applyFont="1" applyFill="1" applyBorder="1"/>
    <xf numFmtId="0" fontId="2" fillId="4" borderId="8" xfId="0" applyFont="1" applyFill="1" applyBorder="1"/>
    <xf numFmtId="0" fontId="2" fillId="2" borderId="1" xfId="0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2" borderId="6" xfId="0" applyNumberFormat="1" applyFont="1" applyFill="1" applyBorder="1"/>
    <xf numFmtId="164" fontId="2" fillId="0" borderId="0" xfId="0" applyNumberFormat="1" applyFont="1"/>
    <xf numFmtId="166" fontId="2" fillId="2" borderId="2" xfId="0" applyNumberFormat="1" applyFont="1" applyFill="1" applyBorder="1"/>
    <xf numFmtId="166" fontId="2" fillId="2" borderId="6" xfId="0" applyNumberFormat="1" applyFont="1" applyFill="1" applyBorder="1"/>
    <xf numFmtId="0" fontId="2" fillId="0" borderId="0" xfId="0" applyNumberFormat="1" applyFont="1" applyFill="1" applyBorder="1"/>
    <xf numFmtId="0" fontId="4" fillId="4" borderId="9" xfId="0" applyNumberFormat="1" applyFont="1" applyFill="1" applyBorder="1"/>
    <xf numFmtId="0" fontId="2" fillId="4" borderId="8" xfId="0" applyNumberFormat="1" applyFont="1" applyFill="1" applyBorder="1"/>
    <xf numFmtId="0" fontId="2" fillId="2" borderId="3" xfId="0" applyNumberFormat="1" applyFont="1" applyFill="1" applyBorder="1"/>
    <xf numFmtId="0" fontId="2" fillId="2" borderId="6" xfId="0" applyNumberFormat="1" applyFont="1" applyFill="1" applyBorder="1"/>
    <xf numFmtId="0" fontId="1" fillId="2" borderId="3" xfId="0" applyFont="1" applyFill="1" applyBorder="1" applyAlignment="1">
      <alignment horizontal="center"/>
    </xf>
    <xf numFmtId="166" fontId="1" fillId="2" borderId="10" xfId="0" applyNumberFormat="1" applyFont="1" applyFill="1" applyBorder="1" applyAlignment="1">
      <alignment horizontal="center"/>
    </xf>
    <xf numFmtId="166" fontId="1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84210526327"/>
          <c:y val="4.16668186746926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94"/>
          <c:y val="0.25291828793774346"/>
          <c:w val="0.80789473684210544"/>
          <c:h val="0.47470817120622577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0.000</c:formatCode>
                <c:ptCount val="31"/>
                <c:pt idx="0">
                  <c:v>1.5438668819538226</c:v>
                </c:pt>
                <c:pt idx="1">
                  <c:v>1.5438856882488838</c:v>
                </c:pt>
                <c:pt idx="2">
                  <c:v>1.5436280358115686</c:v>
                </c:pt>
                <c:pt idx="3">
                  <c:v>1.5436780824828247</c:v>
                </c:pt>
                <c:pt idx="4">
                  <c:v>1.5437420854760406</c:v>
                </c:pt>
                <c:pt idx="5">
                  <c:v>1.543807238487473</c:v>
                </c:pt>
                <c:pt idx="6">
                  <c:v>1.543866077219751</c:v>
                </c:pt>
                <c:pt idx="7">
                  <c:v>1.5439145171988171</c:v>
                </c:pt>
                <c:pt idx="8">
                  <c:v>1.5439508959725308</c:v>
                </c:pt>
                <c:pt idx="9">
                  <c:v>1.5439752839570036</c:v>
                </c:pt>
                <c:pt idx="10">
                  <c:v>1.5439885141677974</c:v>
                </c:pt>
                <c:pt idx="11">
                  <c:v>1.5439918023383066</c:v>
                </c:pt>
                <c:pt idx="12">
                  <c:v>1.5439867740361328</c:v>
                </c:pt>
                <c:pt idx="13">
                  <c:v>1.5439751160400517</c:v>
                </c:pt>
                <c:pt idx="14">
                  <c:v>1.5439583581475018</c:v>
                </c:pt>
                <c:pt idx="15">
                  <c:v>1.5439380762976871</c:v>
                </c:pt>
                <c:pt idx="16">
                  <c:v>1.543915662988143</c:v>
                </c:pt>
                <c:pt idx="17">
                  <c:v>1.5438923646807914</c:v>
                </c:pt>
                <c:pt idx="18">
                  <c:v>1.5438694716861014</c:v>
                </c:pt>
                <c:pt idx="19">
                  <c:v>1.5438480221954622</c:v>
                </c:pt>
                <c:pt idx="20">
                  <c:v>1.5438289501782752</c:v>
                </c:pt>
                <c:pt idx="21">
                  <c:v>1.5438134078973895</c:v>
                </c:pt>
                <c:pt idx="22">
                  <c:v>1.5438023475815648</c:v>
                </c:pt>
                <c:pt idx="23">
                  <c:v>1.5437968251132637</c:v>
                </c:pt>
                <c:pt idx="24">
                  <c:v>1.5437980781808001</c:v>
                </c:pt>
                <c:pt idx="25">
                  <c:v>1.5438075099662385</c:v>
                </c:pt>
                <c:pt idx="26">
                  <c:v>1.5438267075794532</c:v>
                </c:pt>
                <c:pt idx="27">
                  <c:v>1.5438576226365954</c:v>
                </c:pt>
                <c:pt idx="28">
                  <c:v>1.5439026357708781</c:v>
                </c:pt>
                <c:pt idx="29">
                  <c:v>1.543965474912266</c:v>
                </c:pt>
                <c:pt idx="30">
                  <c:v>1.5440370290197984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C-4D73-96C1-5DCAADD18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128384"/>
        <c:axId val="94130560"/>
      </c:lineChart>
      <c:catAx>
        <c:axId val="9412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8421052645"/>
              <c:y val="0.841670466867317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41305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413056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41283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Investment</a:t>
            </a:r>
          </a:p>
        </c:rich>
      </c:tx>
      <c:layout>
        <c:manualLayout>
          <c:xMode val="edge"/>
          <c:yMode val="edge"/>
          <c:x val="0.4252108860723961"/>
          <c:y val="3.70381349390149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775401069518721"/>
          <c:y val="0.25196850393700804"/>
          <c:w val="0.80481283422459915"/>
          <c:h val="0.4803149606299215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0.000</c:formatCode>
                <c:ptCount val="31"/>
                <c:pt idx="0">
                  <c:v>0.40191575852516842</c:v>
                </c:pt>
                <c:pt idx="1">
                  <c:v>0.40189695223010724</c:v>
                </c:pt>
                <c:pt idx="2">
                  <c:v>0.40215269269234666</c:v>
                </c:pt>
                <c:pt idx="3">
                  <c:v>0.40212684881110827</c:v>
                </c:pt>
                <c:pt idx="4">
                  <c:v>0.40208296857914205</c:v>
                </c:pt>
                <c:pt idx="5">
                  <c:v>0.40203226970561579</c:v>
                </c:pt>
                <c:pt idx="6">
                  <c:v>0.40198186362959576</c:v>
                </c:pt>
                <c:pt idx="7">
                  <c:v>0.40193622601341805</c:v>
                </c:pt>
                <c:pt idx="8">
                  <c:v>0.40189784193264133</c:v>
                </c:pt>
                <c:pt idx="9">
                  <c:v>0.40186766680637254</c:v>
                </c:pt>
                <c:pt idx="10">
                  <c:v>0.40184592900480731</c:v>
                </c:pt>
                <c:pt idx="11">
                  <c:v>0.40183243371622646</c:v>
                </c:pt>
                <c:pt idx="12">
                  <c:v>0.40182649525674607</c:v>
                </c:pt>
                <c:pt idx="13">
                  <c:v>0.40182724066036091</c:v>
                </c:pt>
                <c:pt idx="14">
                  <c:v>0.40183381639437155</c:v>
                </c:pt>
                <c:pt idx="15">
                  <c:v>0.40184519545770159</c:v>
                </c:pt>
                <c:pt idx="16">
                  <c:v>0.4018603969583161</c:v>
                </c:pt>
                <c:pt idx="17">
                  <c:v>0.40187846162447349</c:v>
                </c:pt>
                <c:pt idx="18">
                  <c:v>0.40189827157471947</c:v>
                </c:pt>
                <c:pt idx="19">
                  <c:v>0.40191883703918951</c:v>
                </c:pt>
                <c:pt idx="20">
                  <c:v>0.40193916892438386</c:v>
                </c:pt>
                <c:pt idx="21">
                  <c:v>0.40195796257908367</c:v>
                </c:pt>
                <c:pt idx="22">
                  <c:v>0.40197398987855815</c:v>
                </c:pt>
                <c:pt idx="23">
                  <c:v>0.40198581073340756</c:v>
                </c:pt>
                <c:pt idx="24">
                  <c:v>0.40199167989413831</c:v>
                </c:pt>
                <c:pt idx="25">
                  <c:v>0.401989539649098</c:v>
                </c:pt>
                <c:pt idx="26">
                  <c:v>0.40197697845040326</c:v>
                </c:pt>
                <c:pt idx="27">
                  <c:v>0.40195102456185849</c:v>
                </c:pt>
                <c:pt idx="28">
                  <c:v>0.40190803633321948</c:v>
                </c:pt>
                <c:pt idx="29">
                  <c:v>0.40184273024540929</c:v>
                </c:pt>
                <c:pt idx="30">
                  <c:v>0.40176221787695243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B2-42AC-AD61-5009D8865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179712"/>
        <c:axId val="94181632"/>
      </c:lineChart>
      <c:catAx>
        <c:axId val="9417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505186183289"/>
              <c:y val="0.8576810251659721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418163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9418163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417971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Output</a:t>
            </a:r>
          </a:p>
        </c:rich>
      </c:tx>
      <c:layout>
        <c:manualLayout>
          <c:xMode val="edge"/>
          <c:yMode val="edge"/>
          <c:x val="0.37697544351458701"/>
          <c:y val="3.6901531220036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45045920225994"/>
          <c:y val="0.23703789437895825"/>
          <c:w val="0.80890155751692061"/>
          <c:h val="0.5037055255552862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0.000</c:formatCode>
                <c:ptCount val="31"/>
                <c:pt idx="0">
                  <c:v>1.9457826404789911</c:v>
                </c:pt>
                <c:pt idx="1">
                  <c:v>1.9457826404789911</c:v>
                </c:pt>
                <c:pt idx="2">
                  <c:v>1.9457807285039153</c:v>
                </c:pt>
                <c:pt idx="3">
                  <c:v>1.9458049312939329</c:v>
                </c:pt>
                <c:pt idx="4">
                  <c:v>1.9458250540551827</c:v>
                </c:pt>
                <c:pt idx="5">
                  <c:v>1.9458395081930888</c:v>
                </c:pt>
                <c:pt idx="6">
                  <c:v>1.9458479408493468</c:v>
                </c:pt>
                <c:pt idx="7">
                  <c:v>1.9458507432122352</c:v>
                </c:pt>
                <c:pt idx="8">
                  <c:v>1.9458487379051721</c:v>
                </c:pt>
                <c:pt idx="9">
                  <c:v>1.9458429507633761</c:v>
                </c:pt>
                <c:pt idx="10">
                  <c:v>1.9458344431726047</c:v>
                </c:pt>
                <c:pt idx="11">
                  <c:v>1.945824236054533</c:v>
                </c:pt>
                <c:pt idx="12">
                  <c:v>1.9458132692928789</c:v>
                </c:pt>
                <c:pt idx="13">
                  <c:v>1.9458023567004126</c:v>
                </c:pt>
                <c:pt idx="14">
                  <c:v>1.9457921745418734</c:v>
                </c:pt>
                <c:pt idx="15">
                  <c:v>1.9457832717553887</c:v>
                </c:pt>
                <c:pt idx="16">
                  <c:v>1.9457760599464591</c:v>
                </c:pt>
                <c:pt idx="17">
                  <c:v>1.9457708263052649</c:v>
                </c:pt>
                <c:pt idx="18">
                  <c:v>1.9457677432608209</c:v>
                </c:pt>
                <c:pt idx="19">
                  <c:v>1.9457668592346518</c:v>
                </c:pt>
                <c:pt idx="20">
                  <c:v>1.945768119102659</c:v>
                </c:pt>
                <c:pt idx="21">
                  <c:v>1.9457713704764732</c:v>
                </c:pt>
                <c:pt idx="22">
                  <c:v>1.9457763374601229</c:v>
                </c:pt>
                <c:pt idx="23">
                  <c:v>1.9457826358466712</c:v>
                </c:pt>
                <c:pt idx="24">
                  <c:v>1.9457897580749384</c:v>
                </c:pt>
                <c:pt idx="25">
                  <c:v>1.9457970496153365</c:v>
                </c:pt>
                <c:pt idx="26">
                  <c:v>1.9458036860298564</c:v>
                </c:pt>
                <c:pt idx="27">
                  <c:v>1.9458086471984539</c:v>
                </c:pt>
                <c:pt idx="28">
                  <c:v>1.9458106721040975</c:v>
                </c:pt>
                <c:pt idx="29">
                  <c:v>1.9458082051576753</c:v>
                </c:pt>
                <c:pt idx="30">
                  <c:v>1.9457992468967509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89-4F1C-B146-221EB0E1C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202112"/>
        <c:axId val="98894208"/>
      </c:lineChart>
      <c:catAx>
        <c:axId val="9420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429374338678866"/>
              <c:y val="0.8549333178371153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889420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9889420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420211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Capital stock</a:t>
            </a:r>
          </a:p>
        </c:rich>
      </c:tx>
      <c:layout>
        <c:manualLayout>
          <c:xMode val="edge"/>
          <c:yMode val="edge"/>
          <c:x val="0.33682506667798623"/>
          <c:y val="3.6765939312936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789757412398918"/>
          <c:y val="0.23333417727928699"/>
          <c:w val="0.7843665768194068"/>
          <c:h val="0.5111129597546284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Hoja1!$I$3:$I$33</c:f>
              <c:numCache>
                <c:formatCode>0.000</c:formatCode>
                <c:ptCount val="31"/>
                <c:pt idx="0">
                  <c:v>6.6985959754194742</c:v>
                </c:pt>
                <c:pt idx="1">
                  <c:v>6.6985959754194742</c:v>
                </c:pt>
                <c:pt idx="2">
                  <c:v>6.6985771691244125</c:v>
                </c:pt>
                <c:pt idx="3">
                  <c:v>6.6988152316692933</c:v>
                </c:pt>
                <c:pt idx="4">
                  <c:v>6.6990131665802437</c:v>
                </c:pt>
                <c:pt idx="5">
                  <c:v>6.6991553451645709</c:v>
                </c:pt>
                <c:pt idx="6">
                  <c:v>6.6992382941603115</c:v>
                </c:pt>
                <c:pt idx="7">
                  <c:v>6.6992658601402884</c:v>
                </c:pt>
                <c:pt idx="8">
                  <c:v>6.6992461345452883</c:v>
                </c:pt>
                <c:pt idx="9">
                  <c:v>6.6991892084052118</c:v>
                </c:pt>
                <c:pt idx="10">
                  <c:v>6.6991055227072707</c:v>
                </c:pt>
                <c:pt idx="11">
                  <c:v>6.699005120349641</c:v>
                </c:pt>
                <c:pt idx="12">
                  <c:v>6.6988972468448882</c:v>
                </c:pt>
                <c:pt idx="13">
                  <c:v>6.6987899072909407</c:v>
                </c:pt>
                <c:pt idx="14">
                  <c:v>6.698689753513845</c:v>
                </c:pt>
                <c:pt idx="15">
                  <c:v>6.6986021846973856</c:v>
                </c:pt>
                <c:pt idx="16">
                  <c:v>6.6985312490732438</c:v>
                </c:pt>
                <c:pt idx="17">
                  <c:v>6.6984797710871646</c:v>
                </c:pt>
                <c:pt idx="18">
                  <c:v>6.6984494464464079</c:v>
                </c:pt>
                <c:pt idx="19">
                  <c:v>6.698440751234342</c:v>
                </c:pt>
                <c:pt idx="20">
                  <c:v>6.6984531431994707</c:v>
                </c:pt>
                <c:pt idx="21">
                  <c:v>6.6984851235318867</c:v>
                </c:pt>
                <c:pt idx="22">
                  <c:v>6.6985339786990563</c:v>
                </c:pt>
                <c:pt idx="23">
                  <c:v>6.6985959298556708</c:v>
                </c:pt>
                <c:pt idx="24">
                  <c:v>6.6986659847977377</c:v>
                </c:pt>
                <c:pt idx="25">
                  <c:v>6.6987377056040112</c:v>
                </c:pt>
                <c:pt idx="26">
                  <c:v>6.6988029829168685</c:v>
                </c:pt>
                <c:pt idx="27">
                  <c:v>6.6988517823922589</c:v>
                </c:pt>
                <c:pt idx="28">
                  <c:v>6.6988717000105815</c:v>
                </c:pt>
                <c:pt idx="29">
                  <c:v>6.6988474343431657</c:v>
                </c:pt>
                <c:pt idx="30">
                  <c:v>6.6987593185279843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E8-4796-B469-52123CC5C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918784"/>
        <c:axId val="98920704"/>
      </c:lineChart>
      <c:catAx>
        <c:axId val="9891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041768363860193"/>
              <c:y val="0.8602942344384080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89207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89207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89187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205740</xdr:colOff>
      <xdr:row>1</xdr:row>
      <xdr:rowOff>22860</xdr:rowOff>
    </xdr:from>
    <xdr:to>
      <xdr:col>15</xdr:col>
      <xdr:colOff>757740</xdr:colOff>
      <xdr:row>14</xdr:row>
      <xdr:rowOff>40383</xdr:rowOff>
    </xdr:to>
    <xdr:graphicFrame macro="">
      <xdr:nvGraphicFramePr>
        <xdr:cNvPr id="124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40728</xdr:colOff>
      <xdr:row>1</xdr:row>
      <xdr:rowOff>22860</xdr:rowOff>
    </xdr:from>
    <xdr:to>
      <xdr:col>20</xdr:col>
      <xdr:colOff>619004</xdr:colOff>
      <xdr:row>14</xdr:row>
      <xdr:rowOff>40383</xdr:rowOff>
    </xdr:to>
    <xdr:graphicFrame macro="">
      <xdr:nvGraphicFramePr>
        <xdr:cNvPr id="12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215550</xdr:colOff>
      <xdr:row>17</xdr:row>
      <xdr:rowOff>22860</xdr:rowOff>
    </xdr:from>
    <xdr:to>
      <xdr:col>15</xdr:col>
      <xdr:colOff>767550</xdr:colOff>
      <xdr:row>30</xdr:row>
      <xdr:rowOff>57701</xdr:rowOff>
    </xdr:to>
    <xdr:graphicFrame macro="">
      <xdr:nvGraphicFramePr>
        <xdr:cNvPr id="124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45772</xdr:colOff>
      <xdr:row>17</xdr:row>
      <xdr:rowOff>22861</xdr:rowOff>
    </xdr:from>
    <xdr:to>
      <xdr:col>20</xdr:col>
      <xdr:colOff>597772</xdr:colOff>
      <xdr:row>30</xdr:row>
      <xdr:rowOff>69274</xdr:rowOff>
    </xdr:to>
    <xdr:graphicFrame macro="">
      <xdr:nvGraphicFramePr>
        <xdr:cNvPr id="12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4"/>
  <sheetViews>
    <sheetView tabSelected="1" zoomScale="87" zoomScaleNormal="87" workbookViewId="0">
      <selection activeCell="Q1" sqref="Q1"/>
    </sheetView>
  </sheetViews>
  <sheetFormatPr baseColWidth="10" defaultColWidth="11.44140625" defaultRowHeight="13.8" x14ac:dyDescent="0.25"/>
  <cols>
    <col min="1" max="1" width="42.109375" style="4" customWidth="1"/>
    <col min="2" max="2" width="7.88671875" style="4" customWidth="1"/>
    <col min="3" max="3" width="6" style="4" customWidth="1"/>
    <col min="4" max="5" width="9.109375" style="4" customWidth="1"/>
    <col min="6" max="6" width="12.44140625" style="4" customWidth="1"/>
    <col min="7" max="7" width="10.5546875" style="4" customWidth="1"/>
    <col min="8" max="8" width="11.88671875" style="4" customWidth="1"/>
    <col min="9" max="9" width="9.44140625" style="4" customWidth="1"/>
    <col min="10" max="10" width="11.77734375" style="4" customWidth="1"/>
    <col min="11" max="11" width="10.33203125" style="4" customWidth="1"/>
    <col min="12" max="16384" width="11.44140625" style="4"/>
  </cols>
  <sheetData>
    <row r="1" spans="1:58" ht="14.4" thickBot="1" x14ac:dyDescent="0.3">
      <c r="A1" s="1" t="s">
        <v>19</v>
      </c>
      <c r="B1" s="2"/>
      <c r="C1" s="3"/>
      <c r="BC1" s="5"/>
    </row>
    <row r="2" spans="1:58" ht="14.4" thickBot="1" x14ac:dyDescent="0.3">
      <c r="A2" s="4" t="s">
        <v>0</v>
      </c>
      <c r="D2" s="6" t="s">
        <v>15</v>
      </c>
      <c r="E2" s="7" t="s">
        <v>16</v>
      </c>
      <c r="F2" s="7" t="s">
        <v>11</v>
      </c>
      <c r="G2" s="7" t="s">
        <v>17</v>
      </c>
      <c r="H2" s="7" t="s">
        <v>9</v>
      </c>
      <c r="I2" s="7" t="s">
        <v>3</v>
      </c>
      <c r="J2" s="7" t="s">
        <v>13</v>
      </c>
      <c r="K2" s="8" t="s">
        <v>18</v>
      </c>
      <c r="BC2" s="9"/>
      <c r="BD2" s="9"/>
      <c r="BE2" s="9"/>
    </row>
    <row r="3" spans="1:58" ht="14.4" x14ac:dyDescent="0.3">
      <c r="A3" s="10" t="s">
        <v>7</v>
      </c>
      <c r="B3" s="11"/>
      <c r="D3" s="12">
        <v>0</v>
      </c>
      <c r="E3" s="13">
        <f>PTF</f>
        <v>1</v>
      </c>
      <c r="F3" s="14">
        <f>H3-G3</f>
        <v>1.5438668819538226</v>
      </c>
      <c r="G3" s="14">
        <f>Delta*I3</f>
        <v>0.40191575852516842</v>
      </c>
      <c r="H3" s="14">
        <f t="shared" ref="H3:H33" si="0">E3*I3^Alpha</f>
        <v>1.9457826404789911</v>
      </c>
      <c r="I3" s="14">
        <f>K0</f>
        <v>6.6985959754194742</v>
      </c>
      <c r="J3" s="14">
        <f t="shared" ref="J3:J33" si="1">Alpha*E3*I3^(Alpha-1)</f>
        <v>0.10166666666666672</v>
      </c>
      <c r="K3" s="15">
        <f t="shared" ref="K3:K33" si="2">Beta^D3*LN(F3)</f>
        <v>0.43429023153459001</v>
      </c>
    </row>
    <row r="4" spans="1:58" x14ac:dyDescent="0.25">
      <c r="A4" s="16" t="s">
        <v>1</v>
      </c>
      <c r="B4" s="17">
        <v>0.96</v>
      </c>
      <c r="D4" s="12">
        <f>D3+1</f>
        <v>1</v>
      </c>
      <c r="E4" s="13">
        <f>E3^Rho+Epsilon</f>
        <v>1</v>
      </c>
      <c r="F4" s="14">
        <v>1.5438856882488838</v>
      </c>
      <c r="G4" s="14">
        <f>H4-F4</f>
        <v>0.40189695223010724</v>
      </c>
      <c r="H4" s="14">
        <f t="shared" si="0"/>
        <v>1.9457826404789911</v>
      </c>
      <c r="I4" s="14">
        <f t="shared" ref="I4:I34" si="3">(1-Delta)*I3+G3</f>
        <v>6.6985959754194742</v>
      </c>
      <c r="J4" s="14">
        <f t="shared" si="1"/>
        <v>0.10166666666666672</v>
      </c>
      <c r="K4" s="15">
        <f t="shared" si="2"/>
        <v>0.41693031624339899</v>
      </c>
    </row>
    <row r="5" spans="1:58" x14ac:dyDescent="0.25">
      <c r="A5" s="16" t="s">
        <v>2</v>
      </c>
      <c r="B5" s="17">
        <v>0.35</v>
      </c>
      <c r="D5" s="12">
        <f t="shared" ref="D5:D33" si="4">D4+1</f>
        <v>2</v>
      </c>
      <c r="E5" s="13">
        <f t="shared" ref="E5:E33" si="5">E4^Rho</f>
        <v>1</v>
      </c>
      <c r="F5" s="14">
        <v>1.5436280358115686</v>
      </c>
      <c r="G5" s="14">
        <f t="shared" ref="G5:G33" si="6">H5-F5</f>
        <v>0.40215269269234666</v>
      </c>
      <c r="H5" s="14">
        <f t="shared" si="0"/>
        <v>1.9457807285039153</v>
      </c>
      <c r="I5" s="14">
        <f t="shared" si="3"/>
        <v>6.6985771691244125</v>
      </c>
      <c r="J5" s="14">
        <f t="shared" si="1"/>
        <v>0.10166685219592514</v>
      </c>
      <c r="K5" s="15">
        <f t="shared" si="2"/>
        <v>0.40009928890132301</v>
      </c>
    </row>
    <row r="6" spans="1:58" x14ac:dyDescent="0.25">
      <c r="A6" s="16" t="s">
        <v>4</v>
      </c>
      <c r="B6" s="17">
        <v>0.06</v>
      </c>
      <c r="D6" s="12">
        <f t="shared" si="4"/>
        <v>3</v>
      </c>
      <c r="E6" s="13">
        <f t="shared" si="5"/>
        <v>1</v>
      </c>
      <c r="F6" s="14">
        <v>1.5436780824828247</v>
      </c>
      <c r="G6" s="14">
        <f t="shared" si="6"/>
        <v>0.40212684881110827</v>
      </c>
      <c r="H6" s="14">
        <f t="shared" si="0"/>
        <v>1.9458049312939329</v>
      </c>
      <c r="I6" s="14">
        <f t="shared" si="3"/>
        <v>6.6988152316692933</v>
      </c>
      <c r="J6" s="14">
        <f t="shared" si="1"/>
        <v>0.10166450370704859</v>
      </c>
      <c r="K6" s="15">
        <f t="shared" si="2"/>
        <v>0.38412400131119234</v>
      </c>
    </row>
    <row r="7" spans="1:58" ht="14.4" thickBot="1" x14ac:dyDescent="0.3">
      <c r="A7" s="18" t="s">
        <v>5</v>
      </c>
      <c r="B7" s="19">
        <v>0.8</v>
      </c>
      <c r="D7" s="12">
        <f t="shared" si="4"/>
        <v>4</v>
      </c>
      <c r="E7" s="13">
        <f t="shared" si="5"/>
        <v>1</v>
      </c>
      <c r="F7" s="14">
        <v>1.5437420854760406</v>
      </c>
      <c r="G7" s="14">
        <f t="shared" si="6"/>
        <v>0.40208296857914205</v>
      </c>
      <c r="H7" s="14">
        <f t="shared" si="0"/>
        <v>1.9458250540551827</v>
      </c>
      <c r="I7" s="14">
        <f t="shared" si="3"/>
        <v>6.6990131665802437</v>
      </c>
      <c r="J7" s="14">
        <f t="shared" si="1"/>
        <v>0.10166255118244157</v>
      </c>
      <c r="K7" s="15">
        <f t="shared" si="2"/>
        <v>0.36879425559250434</v>
      </c>
    </row>
    <row r="8" spans="1:58" ht="14.4" thickBot="1" x14ac:dyDescent="0.3">
      <c r="D8" s="12">
        <f t="shared" si="4"/>
        <v>5</v>
      </c>
      <c r="E8" s="13">
        <f t="shared" si="5"/>
        <v>1</v>
      </c>
      <c r="F8" s="14">
        <v>1.543807238487473</v>
      </c>
      <c r="G8" s="14">
        <f t="shared" si="6"/>
        <v>0.40203226970561579</v>
      </c>
      <c r="H8" s="14">
        <f t="shared" si="0"/>
        <v>1.9458395081930888</v>
      </c>
      <c r="I8" s="14">
        <f t="shared" si="3"/>
        <v>6.6991553451645709</v>
      </c>
      <c r="J8" s="14">
        <f t="shared" si="1"/>
        <v>0.10166114872364562</v>
      </c>
      <c r="K8" s="15">
        <f t="shared" si="2"/>
        <v>0.35407689711813817</v>
      </c>
      <c r="BF8" s="20"/>
    </row>
    <row r="9" spans="1:58" ht="14.4" x14ac:dyDescent="0.3">
      <c r="A9" s="10" t="s">
        <v>8</v>
      </c>
      <c r="B9" s="11"/>
      <c r="D9" s="12">
        <f t="shared" si="4"/>
        <v>6</v>
      </c>
      <c r="E9" s="13">
        <f t="shared" si="5"/>
        <v>1</v>
      </c>
      <c r="F9" s="14">
        <v>1.543866077219751</v>
      </c>
      <c r="G9" s="14">
        <f t="shared" si="6"/>
        <v>0.40198186362959576</v>
      </c>
      <c r="H9" s="14">
        <f t="shared" si="0"/>
        <v>1.9458479408493468</v>
      </c>
      <c r="I9" s="14">
        <f t="shared" si="3"/>
        <v>6.6992382941603115</v>
      </c>
      <c r="J9" s="14">
        <f t="shared" si="1"/>
        <v>0.10166033053204514</v>
      </c>
      <c r="K9" s="15">
        <f t="shared" si="2"/>
        <v>0.33994365371329172</v>
      </c>
    </row>
    <row r="10" spans="1:58" x14ac:dyDescent="0.25">
      <c r="A10" s="16" t="s">
        <v>9</v>
      </c>
      <c r="B10" s="21">
        <f>PTF*((1-Beta+Delta*Beta)/(Alpha*PTF*Beta))^(Alpha/(Alpha-1))</f>
        <v>1.9457826404789913</v>
      </c>
      <c r="D10" s="12">
        <f t="shared" si="4"/>
        <v>7</v>
      </c>
      <c r="E10" s="13">
        <f t="shared" si="5"/>
        <v>1</v>
      </c>
      <c r="F10" s="14">
        <v>1.5439145171988171</v>
      </c>
      <c r="G10" s="14">
        <f t="shared" si="6"/>
        <v>0.40193622601341805</v>
      </c>
      <c r="H10" s="14">
        <f t="shared" si="0"/>
        <v>1.9458507432122352</v>
      </c>
      <c r="I10" s="14">
        <f t="shared" si="3"/>
        <v>6.6992658601402884</v>
      </c>
      <c r="J10" s="14">
        <f t="shared" si="1"/>
        <v>0.10166005863066624</v>
      </c>
      <c r="K10" s="15">
        <f t="shared" si="2"/>
        <v>0.32636948443429387</v>
      </c>
    </row>
    <row r="11" spans="1:58" x14ac:dyDescent="0.25">
      <c r="A11" s="16" t="s">
        <v>20</v>
      </c>
      <c r="B11" s="21">
        <v>1</v>
      </c>
      <c r="D11" s="12">
        <f t="shared" si="4"/>
        <v>8</v>
      </c>
      <c r="E11" s="13">
        <f t="shared" si="5"/>
        <v>1</v>
      </c>
      <c r="F11" s="14">
        <v>1.5439508959725308</v>
      </c>
      <c r="G11" s="14">
        <f t="shared" si="6"/>
        <v>0.40189784193264133</v>
      </c>
      <c r="H11" s="14">
        <f t="shared" si="0"/>
        <v>1.9458487379051721</v>
      </c>
      <c r="I11" s="14">
        <f t="shared" si="3"/>
        <v>6.6992461345452883</v>
      </c>
      <c r="J11" s="14">
        <f t="shared" si="1"/>
        <v>0.10166025319698695</v>
      </c>
      <c r="K11" s="15">
        <f t="shared" si="2"/>
        <v>0.3133317027331437</v>
      </c>
    </row>
    <row r="12" spans="1:58" x14ac:dyDescent="0.25">
      <c r="A12" s="16" t="s">
        <v>10</v>
      </c>
      <c r="B12" s="21">
        <f>((1-Beta+Delta*Beta)/(Alpha*PTF*Beta))^(1/(Alpha-1))</f>
        <v>6.6985959754194742</v>
      </c>
      <c r="D12" s="12">
        <f t="shared" si="4"/>
        <v>9</v>
      </c>
      <c r="E12" s="13">
        <f t="shared" si="5"/>
        <v>1</v>
      </c>
      <c r="F12" s="14">
        <v>1.5439752839570036</v>
      </c>
      <c r="G12" s="14">
        <f t="shared" si="6"/>
        <v>0.40186766680637254</v>
      </c>
      <c r="H12" s="14">
        <f t="shared" si="0"/>
        <v>1.9458429507633761</v>
      </c>
      <c r="I12" s="14">
        <f t="shared" si="3"/>
        <v>6.6991892084052118</v>
      </c>
      <c r="J12" s="14">
        <f t="shared" si="1"/>
        <v>0.10166081470168077</v>
      </c>
      <c r="K12" s="15">
        <f t="shared" si="2"/>
        <v>0.30080937368605798</v>
      </c>
    </row>
    <row r="13" spans="1:58" x14ac:dyDescent="0.25">
      <c r="A13" s="16" t="s">
        <v>11</v>
      </c>
      <c r="B13" s="21">
        <f>B10-B14</f>
        <v>1.5438668819538228</v>
      </c>
      <c r="D13" s="12">
        <f t="shared" si="4"/>
        <v>10</v>
      </c>
      <c r="E13" s="13">
        <f t="shared" si="5"/>
        <v>1</v>
      </c>
      <c r="F13" s="14">
        <v>1.5439885141677974</v>
      </c>
      <c r="G13" s="14">
        <f t="shared" si="6"/>
        <v>0.40184592900480731</v>
      </c>
      <c r="H13" s="14">
        <f t="shared" si="0"/>
        <v>1.9458344431726047</v>
      </c>
      <c r="I13" s="14">
        <f t="shared" si="3"/>
        <v>6.6991055227072707</v>
      </c>
      <c r="J13" s="14">
        <f t="shared" si="1"/>
        <v>0.10166164017001274</v>
      </c>
      <c r="K13" s="15">
        <f t="shared" si="2"/>
        <v>0.28878269561622938</v>
      </c>
      <c r="L13" s="4" t="s">
        <v>0</v>
      </c>
    </row>
    <row r="14" spans="1:58" x14ac:dyDescent="0.25">
      <c r="A14" s="16" t="s">
        <v>12</v>
      </c>
      <c r="B14" s="21">
        <f>Delta*K0</f>
        <v>0.40191575852516842</v>
      </c>
      <c r="D14" s="12">
        <f t="shared" si="4"/>
        <v>11</v>
      </c>
      <c r="E14" s="13">
        <f t="shared" si="5"/>
        <v>1</v>
      </c>
      <c r="F14" s="14">
        <v>1.5439918023383066</v>
      </c>
      <c r="G14" s="14">
        <f t="shared" si="6"/>
        <v>0.40183243371622646</v>
      </c>
      <c r="H14" s="14">
        <f t="shared" si="0"/>
        <v>1.945824236054533</v>
      </c>
      <c r="I14" s="14">
        <f t="shared" si="3"/>
        <v>6.699005120349641</v>
      </c>
      <c r="J14" s="14">
        <f t="shared" si="1"/>
        <v>0.10166263055245152</v>
      </c>
      <c r="K14" s="15">
        <f t="shared" si="2"/>
        <v>0.2772327470228767</v>
      </c>
    </row>
    <row r="15" spans="1:58" ht="14.4" thickBot="1" x14ac:dyDescent="0.3">
      <c r="A15" s="18" t="s">
        <v>13</v>
      </c>
      <c r="B15" s="22">
        <f>(1-Beta+Beta*Delta)/Beta</f>
        <v>0.10166666666666671</v>
      </c>
      <c r="D15" s="12">
        <f t="shared" si="4"/>
        <v>12</v>
      </c>
      <c r="E15" s="13">
        <f t="shared" si="5"/>
        <v>1</v>
      </c>
      <c r="F15" s="14">
        <v>1.5439867740361328</v>
      </c>
      <c r="G15" s="14">
        <f t="shared" si="6"/>
        <v>0.40182649525674607</v>
      </c>
      <c r="H15" s="14">
        <f t="shared" si="0"/>
        <v>1.9458132692928789</v>
      </c>
      <c r="I15" s="14">
        <f t="shared" si="3"/>
        <v>6.6988972468448882</v>
      </c>
      <c r="J15" s="14">
        <f t="shared" si="1"/>
        <v>0.10166369465858995</v>
      </c>
      <c r="K15" s="15">
        <f t="shared" si="2"/>
        <v>0.26614144173316684</v>
      </c>
    </row>
    <row r="16" spans="1:58" ht="14.4" thickBot="1" x14ac:dyDescent="0.3">
      <c r="A16" s="23"/>
      <c r="B16" s="23"/>
      <c r="D16" s="12">
        <f t="shared" si="4"/>
        <v>13</v>
      </c>
      <c r="E16" s="13">
        <f t="shared" si="5"/>
        <v>1</v>
      </c>
      <c r="F16" s="14">
        <v>1.5439751160400517</v>
      </c>
      <c r="G16" s="14">
        <f t="shared" si="6"/>
        <v>0.40182724066036091</v>
      </c>
      <c r="H16" s="14">
        <f t="shared" si="0"/>
        <v>1.9458023567004126</v>
      </c>
      <c r="I16" s="14">
        <f t="shared" si="3"/>
        <v>6.6987899072909407</v>
      </c>
      <c r="J16" s="14">
        <f t="shared" si="1"/>
        <v>0.10166475352569465</v>
      </c>
      <c r="K16" s="15">
        <f t="shared" si="2"/>
        <v>0.25549134278543328</v>
      </c>
    </row>
    <row r="17" spans="1:11" ht="14.4" x14ac:dyDescent="0.3">
      <c r="A17" s="24" t="s">
        <v>14</v>
      </c>
      <c r="B17" s="25"/>
      <c r="D17" s="12">
        <f t="shared" si="4"/>
        <v>14</v>
      </c>
      <c r="E17" s="13">
        <f t="shared" si="5"/>
        <v>1</v>
      </c>
      <c r="F17" s="14">
        <v>1.5439583581475018</v>
      </c>
      <c r="G17" s="14">
        <f t="shared" si="6"/>
        <v>0.40183381639437155</v>
      </c>
      <c r="H17" s="14">
        <f t="shared" si="0"/>
        <v>1.9457921745418734</v>
      </c>
      <c r="I17" s="14">
        <f t="shared" si="3"/>
        <v>6.698689753513845</v>
      </c>
      <c r="J17" s="14">
        <f t="shared" si="1"/>
        <v>0.10166574153287483</v>
      </c>
      <c r="K17" s="15">
        <f t="shared" si="2"/>
        <v>0.24526556022779991</v>
      </c>
    </row>
    <row r="18" spans="1:11" ht="14.4" thickBot="1" x14ac:dyDescent="0.3">
      <c r="A18" s="26" t="s">
        <v>6</v>
      </c>
      <c r="B18" s="27">
        <v>0</v>
      </c>
      <c r="D18" s="12">
        <f t="shared" si="4"/>
        <v>15</v>
      </c>
      <c r="E18" s="13">
        <f t="shared" si="5"/>
        <v>1</v>
      </c>
      <c r="F18" s="14">
        <v>1.5439380762976871</v>
      </c>
      <c r="G18" s="14">
        <f t="shared" si="6"/>
        <v>0.40184519545770159</v>
      </c>
      <c r="H18" s="14">
        <f t="shared" si="0"/>
        <v>1.9457832717553887</v>
      </c>
      <c r="I18" s="14">
        <f t="shared" si="3"/>
        <v>6.6986021846973856</v>
      </c>
      <c r="J18" s="14">
        <f t="shared" si="1"/>
        <v>0.10166660541062593</v>
      </c>
      <c r="K18" s="15">
        <f t="shared" si="2"/>
        <v>0.23544781678028748</v>
      </c>
    </row>
    <row r="19" spans="1:11" x14ac:dyDescent="0.25">
      <c r="D19" s="12">
        <f t="shared" si="4"/>
        <v>16</v>
      </c>
      <c r="E19" s="13">
        <f t="shared" si="5"/>
        <v>1</v>
      </c>
      <c r="F19" s="14">
        <v>1.543915662988143</v>
      </c>
      <c r="G19" s="14">
        <f t="shared" si="6"/>
        <v>0.4018603969583161</v>
      </c>
      <c r="H19" s="14">
        <f t="shared" si="0"/>
        <v>1.9457760599464591</v>
      </c>
      <c r="I19" s="14">
        <f t="shared" si="3"/>
        <v>6.6985312490732438</v>
      </c>
      <c r="J19" s="14">
        <f t="shared" si="1"/>
        <v>0.10166730521343489</v>
      </c>
      <c r="K19" s="15">
        <f t="shared" si="2"/>
        <v>0.22602234937829968</v>
      </c>
    </row>
    <row r="20" spans="1:11" x14ac:dyDescent="0.25">
      <c r="A20" s="23"/>
      <c r="B20" s="23"/>
      <c r="D20" s="12">
        <f t="shared" si="4"/>
        <v>17</v>
      </c>
      <c r="E20" s="13">
        <f t="shared" si="5"/>
        <v>1</v>
      </c>
      <c r="F20" s="14">
        <v>1.5438923646807914</v>
      </c>
      <c r="G20" s="14">
        <f t="shared" si="6"/>
        <v>0.40187846162447349</v>
      </c>
      <c r="H20" s="14">
        <f t="shared" si="0"/>
        <v>1.9457708263052649</v>
      </c>
      <c r="I20" s="14">
        <f t="shared" si="3"/>
        <v>6.6984797710871646</v>
      </c>
      <c r="J20" s="14">
        <f t="shared" si="1"/>
        <v>0.10166781306802591</v>
      </c>
      <c r="K20" s="15">
        <f t="shared" si="2"/>
        <v>0.21697391638073493</v>
      </c>
    </row>
    <row r="21" spans="1:11" x14ac:dyDescent="0.25">
      <c r="A21" s="23"/>
      <c r="B21" s="23"/>
      <c r="D21" s="12">
        <f t="shared" si="4"/>
        <v>18</v>
      </c>
      <c r="E21" s="13">
        <f t="shared" si="5"/>
        <v>1</v>
      </c>
      <c r="F21" s="14">
        <v>1.5438694716861014</v>
      </c>
      <c r="G21" s="14">
        <f t="shared" si="6"/>
        <v>0.40189827157471947</v>
      </c>
      <c r="H21" s="14">
        <f t="shared" si="0"/>
        <v>1.9457677432608209</v>
      </c>
      <c r="I21" s="14">
        <f t="shared" si="3"/>
        <v>6.6984494464464079</v>
      </c>
      <c r="J21" s="14">
        <f t="shared" si="1"/>
        <v>0.10166811223791117</v>
      </c>
      <c r="K21" s="15">
        <f t="shared" si="2"/>
        <v>0.20828784806522083</v>
      </c>
    </row>
    <row r="22" spans="1:11" x14ac:dyDescent="0.25">
      <c r="A22" s="23"/>
      <c r="B22" s="23"/>
      <c r="D22" s="12">
        <f t="shared" si="4"/>
        <v>19</v>
      </c>
      <c r="E22" s="13">
        <f t="shared" si="5"/>
        <v>1</v>
      </c>
      <c r="F22" s="14">
        <v>1.5438480221954622</v>
      </c>
      <c r="G22" s="14">
        <f t="shared" si="6"/>
        <v>0.40191883703918951</v>
      </c>
      <c r="H22" s="14">
        <f t="shared" si="0"/>
        <v>1.9457668592346518</v>
      </c>
      <c r="I22" s="14">
        <f t="shared" si="3"/>
        <v>6.698440751234342</v>
      </c>
      <c r="J22" s="14">
        <f t="shared" si="1"/>
        <v>0.10166819802155222</v>
      </c>
      <c r="K22" s="15">
        <f t="shared" si="2"/>
        <v>0.1999499373414913</v>
      </c>
    </row>
    <row r="23" spans="1:11" x14ac:dyDescent="0.25">
      <c r="A23" s="23"/>
      <c r="B23" s="23"/>
      <c r="D23" s="12">
        <f t="shared" si="4"/>
        <v>20</v>
      </c>
      <c r="E23" s="13">
        <f t="shared" si="5"/>
        <v>1</v>
      </c>
      <c r="F23" s="14">
        <v>1.5438289501782752</v>
      </c>
      <c r="G23" s="14">
        <f t="shared" si="6"/>
        <v>0.40193916892438386</v>
      </c>
      <c r="H23" s="14">
        <f t="shared" si="0"/>
        <v>1.945768119102659</v>
      </c>
      <c r="I23" s="14">
        <f t="shared" si="3"/>
        <v>6.6984531431994707</v>
      </c>
      <c r="J23" s="14">
        <f t="shared" si="1"/>
        <v>0.10166807576721311</v>
      </c>
      <c r="K23" s="15">
        <f t="shared" si="2"/>
        <v>0.19194647951108579</v>
      </c>
    </row>
    <row r="24" spans="1:11" x14ac:dyDescent="0.25">
      <c r="A24" s="23"/>
      <c r="B24" s="23"/>
      <c r="D24" s="12">
        <f t="shared" si="4"/>
        <v>21</v>
      </c>
      <c r="E24" s="13">
        <f t="shared" si="5"/>
        <v>1</v>
      </c>
      <c r="F24" s="14">
        <v>1.5438134078973895</v>
      </c>
      <c r="G24" s="14">
        <f t="shared" si="6"/>
        <v>0.40195796257908367</v>
      </c>
      <c r="H24" s="14">
        <f t="shared" si="0"/>
        <v>1.9457713704764732</v>
      </c>
      <c r="I24" s="14">
        <f t="shared" si="3"/>
        <v>6.6984851235318867</v>
      </c>
      <c r="J24" s="14">
        <f t="shared" si="1"/>
        <v>0.10166776026333645</v>
      </c>
      <c r="K24" s="15">
        <f t="shared" si="2"/>
        <v>0.18426434850367823</v>
      </c>
    </row>
    <row r="25" spans="1:11" x14ac:dyDescent="0.25">
      <c r="A25" s="23"/>
      <c r="B25" s="23"/>
      <c r="D25" s="12">
        <f t="shared" si="4"/>
        <v>22</v>
      </c>
      <c r="E25" s="13">
        <f t="shared" si="5"/>
        <v>1</v>
      </c>
      <c r="F25" s="14">
        <v>1.5438023475815648</v>
      </c>
      <c r="G25" s="14">
        <f t="shared" si="6"/>
        <v>0.40197398987855815</v>
      </c>
      <c r="H25" s="14">
        <f t="shared" si="0"/>
        <v>1.9457763374601229</v>
      </c>
      <c r="I25" s="14">
        <f t="shared" si="3"/>
        <v>6.6985339786990563</v>
      </c>
      <c r="J25" s="14">
        <f t="shared" si="1"/>
        <v>0.10166727828456971</v>
      </c>
      <c r="K25" s="15">
        <f t="shared" si="2"/>
        <v>0.17689085618647377</v>
      </c>
    </row>
    <row r="26" spans="1:11" x14ac:dyDescent="0.25">
      <c r="A26" s="23"/>
      <c r="B26" s="23"/>
      <c r="D26" s="12">
        <f t="shared" si="4"/>
        <v>23</v>
      </c>
      <c r="E26" s="13">
        <f t="shared" si="5"/>
        <v>1</v>
      </c>
      <c r="F26" s="14">
        <v>1.5437968251132637</v>
      </c>
      <c r="G26" s="14">
        <f t="shared" si="6"/>
        <v>0.40198581073340756</v>
      </c>
      <c r="H26" s="14">
        <f t="shared" si="0"/>
        <v>1.9457826358466712</v>
      </c>
      <c r="I26" s="14">
        <f t="shared" si="3"/>
        <v>6.6985959298556708</v>
      </c>
      <c r="J26" s="14">
        <f t="shared" si="1"/>
        <v>0.10166666711616511</v>
      </c>
      <c r="K26" s="15">
        <f t="shared" si="2"/>
        <v>0.16981382305833728</v>
      </c>
    </row>
    <row r="27" spans="1:11" x14ac:dyDescent="0.25">
      <c r="A27" s="23"/>
      <c r="B27" s="23"/>
      <c r="D27" s="12">
        <f t="shared" si="4"/>
        <v>24</v>
      </c>
      <c r="E27" s="13">
        <f t="shared" si="5"/>
        <v>1</v>
      </c>
      <c r="F27" s="14">
        <v>1.5437980781808001</v>
      </c>
      <c r="G27" s="14">
        <f t="shared" si="6"/>
        <v>0.40199167989413831</v>
      </c>
      <c r="H27" s="14">
        <f t="shared" si="0"/>
        <v>1.9457897580749384</v>
      </c>
      <c r="I27" s="14">
        <f t="shared" si="3"/>
        <v>6.6986659847977377</v>
      </c>
      <c r="J27" s="14">
        <f t="shared" si="1"/>
        <v>0.10166597601250477</v>
      </c>
      <c r="K27" s="15">
        <f t="shared" si="2"/>
        <v>0.16302157485094662</v>
      </c>
    </row>
    <row r="28" spans="1:11" x14ac:dyDescent="0.25">
      <c r="A28" s="23"/>
      <c r="B28" s="23"/>
      <c r="D28" s="12">
        <f t="shared" si="4"/>
        <v>25</v>
      </c>
      <c r="E28" s="13">
        <f t="shared" si="5"/>
        <v>1</v>
      </c>
      <c r="F28" s="14">
        <v>1.5438075099662385</v>
      </c>
      <c r="G28" s="14">
        <f t="shared" si="6"/>
        <v>0.401989539649098</v>
      </c>
      <c r="H28" s="14">
        <f t="shared" si="0"/>
        <v>1.9457970496153365</v>
      </c>
      <c r="I28" s="14">
        <f t="shared" si="3"/>
        <v>6.6987377056040112</v>
      </c>
      <c r="J28" s="14">
        <f t="shared" si="1"/>
        <v>0.101665268487171</v>
      </c>
      <c r="K28" s="15">
        <f t="shared" si="2"/>
        <v>0.1565029136825041</v>
      </c>
    </row>
    <row r="29" spans="1:11" x14ac:dyDescent="0.25">
      <c r="A29" s="23"/>
      <c r="B29" s="23"/>
      <c r="D29" s="12">
        <f t="shared" si="4"/>
        <v>26</v>
      </c>
      <c r="E29" s="13">
        <f t="shared" si="5"/>
        <v>1</v>
      </c>
      <c r="F29" s="14">
        <v>1.5438267075794532</v>
      </c>
      <c r="G29" s="14">
        <f t="shared" si="6"/>
        <v>0.40197697845040326</v>
      </c>
      <c r="H29" s="14">
        <f t="shared" si="0"/>
        <v>1.9458036860298564</v>
      </c>
      <c r="I29" s="14">
        <f t="shared" si="3"/>
        <v>6.6988029829168685</v>
      </c>
      <c r="J29" s="14">
        <f t="shared" si="1"/>
        <v>0.10166462453772707</v>
      </c>
      <c r="K29" s="15">
        <f t="shared" si="2"/>
        <v>0.15024709946251033</v>
      </c>
    </row>
    <row r="30" spans="1:11" x14ac:dyDescent="0.25">
      <c r="A30" s="23"/>
      <c r="B30" s="23"/>
      <c r="D30" s="12">
        <f t="shared" si="4"/>
        <v>27</v>
      </c>
      <c r="E30" s="13">
        <f t="shared" si="5"/>
        <v>1</v>
      </c>
      <c r="F30" s="14">
        <v>1.5438576226365954</v>
      </c>
      <c r="G30" s="14">
        <f t="shared" si="6"/>
        <v>0.40195102456185849</v>
      </c>
      <c r="H30" s="14">
        <f t="shared" si="0"/>
        <v>1.9458086471984539</v>
      </c>
      <c r="I30" s="14">
        <f t="shared" si="3"/>
        <v>6.6988517823922589</v>
      </c>
      <c r="J30" s="14">
        <f t="shared" si="1"/>
        <v>0.10166414314607386</v>
      </c>
      <c r="K30" s="15">
        <f t="shared" si="2"/>
        <v>0.14424386653760626</v>
      </c>
    </row>
    <row r="31" spans="1:11" x14ac:dyDescent="0.25">
      <c r="A31" s="23"/>
      <c r="B31" s="23"/>
      <c r="D31" s="12">
        <f t="shared" si="4"/>
        <v>28</v>
      </c>
      <c r="E31" s="13">
        <f t="shared" si="5"/>
        <v>1</v>
      </c>
      <c r="F31" s="14">
        <v>1.5439026357708781</v>
      </c>
      <c r="G31" s="14">
        <f t="shared" si="6"/>
        <v>0.40190803633321948</v>
      </c>
      <c r="H31" s="14">
        <f t="shared" si="0"/>
        <v>1.9458106721040975</v>
      </c>
      <c r="I31" s="14">
        <f t="shared" si="3"/>
        <v>6.6988717000105815</v>
      </c>
      <c r="J31" s="14">
        <f t="shared" si="1"/>
        <v>0.10166394666662419</v>
      </c>
      <c r="K31" s="15">
        <f t="shared" si="2"/>
        <v>0.13848340839168605</v>
      </c>
    </row>
    <row r="32" spans="1:11" x14ac:dyDescent="0.25">
      <c r="D32" s="12">
        <f t="shared" si="4"/>
        <v>29</v>
      </c>
      <c r="E32" s="13">
        <f t="shared" si="5"/>
        <v>1</v>
      </c>
      <c r="F32" s="14">
        <v>1.543965474912266</v>
      </c>
      <c r="G32" s="14">
        <f t="shared" si="6"/>
        <v>0.40184273024540929</v>
      </c>
      <c r="H32" s="14">
        <f t="shared" si="0"/>
        <v>1.9458082051576753</v>
      </c>
      <c r="I32" s="14">
        <f t="shared" si="3"/>
        <v>6.6988474343431657</v>
      </c>
      <c r="J32" s="14">
        <f t="shared" si="1"/>
        <v>0.1016641860379916</v>
      </c>
      <c r="K32" s="15">
        <f t="shared" si="2"/>
        <v>0.13295653059897039</v>
      </c>
    </row>
    <row r="33" spans="4:11" x14ac:dyDescent="0.25">
      <c r="D33" s="12">
        <f t="shared" si="4"/>
        <v>30</v>
      </c>
      <c r="E33" s="13">
        <f t="shared" si="5"/>
        <v>1</v>
      </c>
      <c r="F33" s="14">
        <v>1.5440370290197984</v>
      </c>
      <c r="G33" s="14">
        <f t="shared" si="6"/>
        <v>0.40176221787695243</v>
      </c>
      <c r="H33" s="14">
        <f t="shared" si="0"/>
        <v>1.9457992468967509</v>
      </c>
      <c r="I33" s="14">
        <f t="shared" si="3"/>
        <v>6.6987593185279843</v>
      </c>
      <c r="J33" s="14">
        <f t="shared" si="1"/>
        <v>0.10166505527825344</v>
      </c>
      <c r="K33" s="15">
        <f t="shared" si="2"/>
        <v>0.12765188770684904</v>
      </c>
    </row>
    <row r="34" spans="4:11" ht="14.4" thickBot="1" x14ac:dyDescent="0.3">
      <c r="D34" s="28" t="s">
        <v>21</v>
      </c>
      <c r="E34" s="29"/>
      <c r="F34" s="29" t="s">
        <v>0</v>
      </c>
      <c r="G34" s="29" t="s">
        <v>0</v>
      </c>
      <c r="H34" s="29" t="s">
        <v>0</v>
      </c>
      <c r="I34" s="29">
        <f t="shared" si="3"/>
        <v>6.698595977293258</v>
      </c>
      <c r="J34" s="29"/>
      <c r="K34" s="30">
        <f>SUM(K3:K33)</f>
        <v>7.7943876490901234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Hoja1</vt:lpstr>
      <vt:lpstr>Hoja2</vt:lpstr>
      <vt:lpstr>Hoja3</vt:lpstr>
      <vt:lpstr>Alpha</vt:lpstr>
      <vt:lpstr>Beta</vt:lpstr>
      <vt:lpstr>Delta</vt:lpstr>
      <vt:lpstr>Epsilon</vt:lpstr>
      <vt:lpstr>K0</vt:lpstr>
      <vt:lpstr>KSS</vt:lpstr>
      <vt:lpstr>PTF</vt:lpstr>
      <vt:lpstr>PTFss</vt:lpstr>
      <vt:lpstr>Rho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2019-12-20T06:03:20Z</dcterms:modified>
</cp:coreProperties>
</file>