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Beta">Hoja1!$B$5</definedName>
    <definedName name="Gamma">Hoja1!$B$6</definedName>
    <definedName name="Rbar">Hoja1!$B$9</definedName>
    <definedName name="Salario">Hoja1!$B$13</definedName>
    <definedName name="solver_adj" localSheetId="0" hidden="1">Hoja1!$E$3:$F$33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Hoja1!$L$33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Hoja1!$M$34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Tauc">Hoja1!$B$10</definedName>
    <definedName name="Tauk">Hoja1!$B$12</definedName>
    <definedName name="Tauw">Hoja1!$B$11</definedName>
  </definedNames>
  <calcPr calcId="162913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4" i="1"/>
  <c r="I3" i="1"/>
  <c r="M3" i="1"/>
  <c r="G4" i="1" l="1"/>
  <c r="J4" i="1" s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2" i="1"/>
  <c r="J22" i="1" s="1"/>
  <c r="G23" i="1"/>
  <c r="J23" i="1" s="1"/>
  <c r="G24" i="1"/>
  <c r="J24" i="1" s="1"/>
  <c r="G25" i="1"/>
  <c r="J25" i="1" s="1"/>
  <c r="G26" i="1"/>
  <c r="J26" i="1" s="1"/>
  <c r="G27" i="1"/>
  <c r="J27" i="1" s="1"/>
  <c r="G28" i="1"/>
  <c r="J28" i="1" s="1"/>
  <c r="G29" i="1"/>
  <c r="J29" i="1" s="1"/>
  <c r="G30" i="1"/>
  <c r="J30" i="1" s="1"/>
  <c r="G31" i="1"/>
  <c r="J31" i="1" s="1"/>
  <c r="G32" i="1"/>
  <c r="J32" i="1" s="1"/>
  <c r="G33" i="1"/>
  <c r="J33" i="1" s="1"/>
  <c r="G3" i="1"/>
  <c r="L3" i="1" s="1"/>
  <c r="D4" i="1"/>
  <c r="M4" i="1" s="1"/>
  <c r="L4" i="1" l="1"/>
  <c r="J3" i="1"/>
  <c r="D5" i="1"/>
  <c r="M5" i="1" s="1"/>
  <c r="D6" i="1" l="1"/>
  <c r="M6" i="1" s="1"/>
  <c r="D7" i="1" l="1"/>
  <c r="M7" i="1" s="1"/>
  <c r="D8" i="1" l="1"/>
  <c r="M8" i="1" s="1"/>
  <c r="D9" i="1" l="1"/>
  <c r="M9" i="1" s="1"/>
  <c r="D10" i="1" l="1"/>
  <c r="M10" i="1" s="1"/>
  <c r="D11" i="1" l="1"/>
  <c r="M11" i="1" s="1"/>
  <c r="D12" i="1" l="1"/>
  <c r="M12" i="1" s="1"/>
  <c r="D13" i="1" l="1"/>
  <c r="M13" i="1" s="1"/>
  <c r="D14" i="1" l="1"/>
  <c r="M14" i="1" s="1"/>
  <c r="D15" i="1" l="1"/>
  <c r="M15" i="1" s="1"/>
  <c r="D16" i="1" l="1"/>
  <c r="M16" i="1" s="1"/>
  <c r="D17" i="1" l="1"/>
  <c r="M17" i="1" s="1"/>
  <c r="D18" i="1" l="1"/>
  <c r="M18" i="1" s="1"/>
  <c r="D19" i="1" l="1"/>
  <c r="M19" i="1" s="1"/>
  <c r="D20" i="1" l="1"/>
  <c r="M20" i="1" s="1"/>
  <c r="D21" i="1" l="1"/>
  <c r="M21" i="1" s="1"/>
  <c r="D22" i="1" l="1"/>
  <c r="M22" i="1" s="1"/>
  <c r="D23" i="1" l="1"/>
  <c r="M23" i="1" s="1"/>
  <c r="D24" i="1" l="1"/>
  <c r="M24" i="1" s="1"/>
  <c r="D25" i="1" l="1"/>
  <c r="M25" i="1" s="1"/>
  <c r="D26" i="1" l="1"/>
  <c r="M26" i="1" s="1"/>
  <c r="D27" i="1" l="1"/>
  <c r="M27" i="1" s="1"/>
  <c r="D28" i="1" l="1"/>
  <c r="M28" i="1" s="1"/>
  <c r="D29" i="1" l="1"/>
  <c r="M29" i="1" s="1"/>
  <c r="D30" i="1" l="1"/>
  <c r="M30" i="1" s="1"/>
  <c r="D31" i="1" l="1"/>
  <c r="M31" i="1" s="1"/>
  <c r="D32" i="1" l="1"/>
  <c r="M32" i="1" s="1"/>
  <c r="D33" i="1" l="1"/>
  <c r="M33" i="1" l="1"/>
  <c r="M34" i="1" s="1"/>
  <c r="L5" i="1"/>
  <c r="K3" i="1"/>
  <c r="H3" i="1" s="1"/>
  <c r="K5" i="1" l="1"/>
  <c r="H5" i="1" s="1"/>
  <c r="L6" i="1"/>
  <c r="K4" i="1"/>
  <c r="H4" i="1" s="1"/>
  <c r="L7" i="1" l="1"/>
  <c r="K6" i="1"/>
  <c r="H6" i="1" s="1"/>
  <c r="K7" i="1" l="1"/>
  <c r="H7" i="1" s="1"/>
  <c r="L8" i="1"/>
  <c r="K8" i="1" l="1"/>
  <c r="H8" i="1" s="1"/>
  <c r="L9" i="1"/>
  <c r="K9" i="1" l="1"/>
  <c r="H9" i="1" s="1"/>
  <c r="L10" i="1"/>
  <c r="L11" i="1" l="1"/>
  <c r="K10" i="1"/>
  <c r="H10" i="1" s="1"/>
  <c r="K11" i="1" l="1"/>
  <c r="H11" i="1" s="1"/>
  <c r="L12" i="1"/>
  <c r="K12" i="1" l="1"/>
  <c r="H12" i="1" s="1"/>
  <c r="L13" i="1"/>
  <c r="K13" i="1" l="1"/>
  <c r="H13" i="1" s="1"/>
  <c r="L14" i="1"/>
  <c r="L15" i="1" l="1"/>
  <c r="K14" i="1"/>
  <c r="H14" i="1" s="1"/>
  <c r="K15" i="1" l="1"/>
  <c r="H15" i="1" s="1"/>
  <c r="L16" i="1"/>
  <c r="K16" i="1" l="1"/>
  <c r="H16" i="1" s="1"/>
  <c r="L17" i="1"/>
  <c r="K17" i="1" l="1"/>
  <c r="H17" i="1" s="1"/>
  <c r="L18" i="1"/>
  <c r="L19" i="1" l="1"/>
  <c r="K18" i="1"/>
  <c r="H18" i="1" s="1"/>
  <c r="K19" i="1" l="1"/>
  <c r="H19" i="1" s="1"/>
  <c r="L20" i="1"/>
  <c r="K20" i="1" l="1"/>
  <c r="H20" i="1" s="1"/>
  <c r="L21" i="1"/>
  <c r="K21" i="1" l="1"/>
  <c r="H21" i="1" s="1"/>
  <c r="L22" i="1"/>
  <c r="L23" i="1" l="1"/>
  <c r="K22" i="1"/>
  <c r="H22" i="1" s="1"/>
  <c r="K23" i="1" l="1"/>
  <c r="H23" i="1" s="1"/>
  <c r="L24" i="1"/>
  <c r="K24" i="1" l="1"/>
  <c r="H24" i="1" s="1"/>
  <c r="L25" i="1"/>
  <c r="K25" i="1" l="1"/>
  <c r="H25" i="1" s="1"/>
  <c r="L26" i="1"/>
  <c r="L27" i="1" l="1"/>
  <c r="K26" i="1"/>
  <c r="H26" i="1" s="1"/>
  <c r="K27" i="1" l="1"/>
  <c r="H27" i="1" s="1"/>
  <c r="L28" i="1"/>
  <c r="K28" i="1" l="1"/>
  <c r="H28" i="1" s="1"/>
  <c r="L29" i="1"/>
  <c r="K29" i="1" l="1"/>
  <c r="H29" i="1" s="1"/>
  <c r="L30" i="1"/>
  <c r="L31" i="1" l="1"/>
  <c r="K30" i="1"/>
  <c r="H30" i="1" s="1"/>
  <c r="K31" i="1" l="1"/>
  <c r="H31" i="1" s="1"/>
  <c r="L32" i="1"/>
  <c r="L33" i="1" l="1"/>
  <c r="K33" i="1" s="1"/>
  <c r="H33" i="1" s="1"/>
  <c r="K32" i="1"/>
  <c r="H32" i="1" s="1"/>
</calcChain>
</file>

<file path=xl/sharedStrings.xml><?xml version="1.0" encoding="utf-8"?>
<sst xmlns="http://schemas.openxmlformats.org/spreadsheetml/2006/main" count="27" uniqueCount="22">
  <si>
    <t xml:space="preserve"> </t>
  </si>
  <si>
    <t>Beta</t>
  </si>
  <si>
    <t>Gamma</t>
  </si>
  <si>
    <t>Parameters</t>
  </si>
  <si>
    <t>Exogenous variables</t>
  </si>
  <si>
    <t>Real interest rate</t>
  </si>
  <si>
    <t>Consumption tax rate</t>
  </si>
  <si>
    <t>Labor income tax rate</t>
  </si>
  <si>
    <t>Capital income tax rate</t>
  </si>
  <si>
    <t>Salary</t>
  </si>
  <si>
    <t>Period</t>
  </si>
  <si>
    <t xml:space="preserve"> Sum</t>
  </si>
  <si>
    <t>Consumption</t>
  </si>
  <si>
    <t>Labor</t>
  </si>
  <si>
    <t>Labor income</t>
  </si>
  <si>
    <t>Total taxes</t>
  </si>
  <si>
    <t>Consumption tax</t>
  </si>
  <si>
    <t>Labor income tax</t>
  </si>
  <si>
    <t>Capital income tax</t>
  </si>
  <si>
    <t>Saving</t>
  </si>
  <si>
    <t>Utility</t>
  </si>
  <si>
    <t>EXERCISE 6.2: Distortionary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</si>
</sst>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center"/>
    </xf>
    <xf numFmtId="0" fontId="4" fillId="3" borderId="4" xfId="0" applyFont="1" applyFill="1" applyBorder="1"/>
    <xf numFmtId="0" fontId="5" fillId="3" borderId="5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2" fillId="4" borderId="6" xfId="0" applyFont="1" applyFill="1" applyBorder="1"/>
    <xf numFmtId="2" fontId="2" fillId="4" borderId="7" xfId="0" applyNumberFormat="1" applyFont="1" applyFill="1" applyBorder="1"/>
    <xf numFmtId="164" fontId="2" fillId="0" borderId="0" xfId="0" applyNumberFormat="1" applyFont="1"/>
    <xf numFmtId="2" fontId="2" fillId="4" borderId="3" xfId="0" applyNumberFormat="1" applyFont="1" applyFill="1" applyBorder="1"/>
    <xf numFmtId="0" fontId="2" fillId="4" borderId="7" xfId="0" applyFont="1" applyFill="1" applyBorder="1"/>
    <xf numFmtId="0" fontId="2" fillId="0" borderId="0" xfId="0" applyNumberFormat="1" applyFont="1" applyFill="1" applyBorder="1"/>
    <xf numFmtId="0" fontId="3" fillId="3" borderId="4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2" fontId="1" fillId="4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84210526316"/>
          <c:y val="3.89104158032877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5291828793774318"/>
          <c:w val="0.80789473684210522"/>
          <c:h val="0.47859922178988329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20.271069121679822</c:v>
                </c:pt>
                <c:pt idx="1">
                  <c:v>20.508949039488655</c:v>
                </c:pt>
                <c:pt idx="2">
                  <c:v>20.746253159382029</c:v>
                </c:pt>
                <c:pt idx="3">
                  <c:v>20.981696339307078</c:v>
                </c:pt>
                <c:pt idx="4">
                  <c:v>21.21421008839469</c:v>
                </c:pt>
                <c:pt idx="5">
                  <c:v>21.442906569431017</c:v>
                </c:pt>
                <c:pt idx="6">
                  <c:v>21.667058530981837</c:v>
                </c:pt>
                <c:pt idx="7">
                  <c:v>21.886068727800183</c:v>
                </c:pt>
                <c:pt idx="8">
                  <c:v>22.099458661168125</c:v>
                </c:pt>
                <c:pt idx="9">
                  <c:v>22.306851215604304</c:v>
                </c:pt>
                <c:pt idx="10">
                  <c:v>22.507956755213392</c:v>
                </c:pt>
                <c:pt idx="11">
                  <c:v>22.702556001110814</c:v>
                </c:pt>
                <c:pt idx="12">
                  <c:v>22.890495240454896</c:v>
                </c:pt>
                <c:pt idx="13">
                  <c:v>23.071677413925546</c:v>
                </c:pt>
                <c:pt idx="14">
                  <c:v>23.246052706590689</c:v>
                </c:pt>
                <c:pt idx="15">
                  <c:v>23.413607543414628</c:v>
                </c:pt>
                <c:pt idx="16">
                  <c:v>23.574368120929535</c:v>
                </c:pt>
                <c:pt idx="17">
                  <c:v>23.728386596203638</c:v>
                </c:pt>
                <c:pt idx="18">
                  <c:v>23.875739705543111</c:v>
                </c:pt>
                <c:pt idx="19">
                  <c:v>24.016526540693558</c:v>
                </c:pt>
                <c:pt idx="20">
                  <c:v>24.150862837996566</c:v>
                </c:pt>
                <c:pt idx="21">
                  <c:v>24.278878044592791</c:v>
                </c:pt>
                <c:pt idx="22">
                  <c:v>24.400716274434572</c:v>
                </c:pt>
                <c:pt idx="23">
                  <c:v>24.516525952558162</c:v>
                </c:pt>
                <c:pt idx="24">
                  <c:v>24.626466407808319</c:v>
                </c:pt>
                <c:pt idx="25">
                  <c:v>24.730704093283929</c:v>
                </c:pt>
                <c:pt idx="26">
                  <c:v>24.829406832412786</c:v>
                </c:pt>
                <c:pt idx="27">
                  <c:v>24.922746657699292</c:v>
                </c:pt>
                <c:pt idx="28">
                  <c:v>25.010896287170198</c:v>
                </c:pt>
                <c:pt idx="29">
                  <c:v>25.094031553565394</c:v>
                </c:pt>
                <c:pt idx="30">
                  <c:v>25.172325731772723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6-4CFC-B893-9FDF0354E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9902816"/>
        <c:axId val="289900016"/>
      </c:lineChart>
      <c:catAx>
        <c:axId val="28990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8421052634"/>
              <c:y val="0.8521404890178201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90001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8990001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9028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Labor</a:t>
            </a:r>
          </a:p>
        </c:rich>
      </c:tx>
      <c:layout>
        <c:manualLayout>
          <c:xMode val="edge"/>
          <c:yMode val="edge"/>
          <c:x val="0.43569668232887782"/>
          <c:y val="3.74537228899019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4344658329889141"/>
          <c:w val="0.80840102218929977"/>
          <c:h val="0.498129162750039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0.44633741177399483</c:v>
                </c:pt>
                <c:pt idx="1">
                  <c:v>0.44286932562004594</c:v>
                </c:pt>
                <c:pt idx="2">
                  <c:v>0.43912908299218262</c:v>
                </c:pt>
                <c:pt idx="3">
                  <c:v>0.43609989695013912</c:v>
                </c:pt>
                <c:pt idx="4">
                  <c:v>0.43206158995618033</c:v>
                </c:pt>
                <c:pt idx="5">
                  <c:v>0.42823518732922677</c:v>
                </c:pt>
                <c:pt idx="6">
                  <c:v>0.42485821795766915</c:v>
                </c:pt>
                <c:pt idx="7">
                  <c:v>0.42142826281266627</c:v>
                </c:pt>
                <c:pt idx="8">
                  <c:v>0.41770107627898329</c:v>
                </c:pt>
                <c:pt idx="9">
                  <c:v>0.41378507143749493</c:v>
                </c:pt>
                <c:pt idx="10">
                  <c:v>0.40986730028558366</c:v>
                </c:pt>
                <c:pt idx="11">
                  <c:v>0.40606248193875294</c:v>
                </c:pt>
                <c:pt idx="12">
                  <c:v>0.40238230705838118</c:v>
                </c:pt>
                <c:pt idx="13">
                  <c:v>0.39875266176586882</c:v>
                </c:pt>
                <c:pt idx="14">
                  <c:v>0.3950662561055811</c:v>
                </c:pt>
                <c:pt idx="15">
                  <c:v>0.39124302777250364</c:v>
                </c:pt>
                <c:pt idx="16">
                  <c:v>0.38726662305970588</c:v>
                </c:pt>
                <c:pt idx="17">
                  <c:v>0.38318828147089951</c:v>
                </c:pt>
                <c:pt idx="18">
                  <c:v>0.37909589123917742</c:v>
                </c:pt>
                <c:pt idx="19">
                  <c:v>0.37506623104158926</c:v>
                </c:pt>
                <c:pt idx="20">
                  <c:v>0.37113316016998416</c:v>
                </c:pt>
                <c:pt idx="21">
                  <c:v>0.36728226226802346</c:v>
                </c:pt>
                <c:pt idx="22">
                  <c:v>0.36345440304941212</c:v>
                </c:pt>
                <c:pt idx="23">
                  <c:v>0.35955810305535596</c:v>
                </c:pt>
                <c:pt idx="24">
                  <c:v>0.35550577071526424</c:v>
                </c:pt>
                <c:pt idx="25">
                  <c:v>0.3512670053766504</c:v>
                </c:pt>
                <c:pt idx="26">
                  <c:v>0.34689910286603126</c:v>
                </c:pt>
                <c:pt idx="27">
                  <c:v>0.3425278508692659</c:v>
                </c:pt>
                <c:pt idx="28">
                  <c:v>0.33828664052073593</c:v>
                </c:pt>
                <c:pt idx="29">
                  <c:v>0.3342660526941299</c:v>
                </c:pt>
                <c:pt idx="30">
                  <c:v>0.33051038035728236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1F-4D69-91AF-80E6C9C5A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9898336"/>
        <c:axId val="289895536"/>
      </c:lineChart>
      <c:catAx>
        <c:axId val="28989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47925650983"/>
              <c:y val="0.85768130957314548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895536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8989553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89833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Total</a:t>
            </a:r>
            <a:r>
              <a:rPr lang="es-ES" sz="1100" b="1" baseline="0"/>
              <a:t> taxes</a:t>
            </a:r>
            <a:endParaRPr lang="es-ES" sz="1100" b="1"/>
          </a:p>
        </c:rich>
      </c:tx>
      <c:layout>
        <c:manualLayout>
          <c:xMode val="edge"/>
          <c:yMode val="edge"/>
          <c:x val="0.47556746506163167"/>
          <c:y val="3.69007733093765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45045920225989"/>
          <c:y val="0.23985283068501839"/>
          <c:w val="0.8089015575169205"/>
          <c:h val="0.5055359662130387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18.733722308784014</c:v>
                </c:pt>
                <c:pt idx="1">
                  <c:v>18.715708435507352</c:v>
                </c:pt>
                <c:pt idx="2">
                  <c:v>18.684170790389263</c:v>
                </c:pt>
                <c:pt idx="3">
                  <c:v>18.67378684649178</c:v>
                </c:pt>
                <c:pt idx="4">
                  <c:v>18.623282785972872</c:v>
                </c:pt>
                <c:pt idx="5">
                  <c:v>18.575324809863645</c:v>
                </c:pt>
                <c:pt idx="6">
                  <c:v>18.53838665934672</c:v>
                </c:pt>
                <c:pt idx="7">
                  <c:v>18.494673868786826</c:v>
                </c:pt>
                <c:pt idx="8">
                  <c:v>18.435249774879502</c:v>
                </c:pt>
                <c:pt idx="9">
                  <c:v>18.363617621884234</c:v>
                </c:pt>
                <c:pt idx="10">
                  <c:v>18.286193482105716</c:v>
                </c:pt>
                <c:pt idx="11">
                  <c:v>18.206965418116585</c:v>
                </c:pt>
                <c:pt idx="12">
                  <c:v>18.126337256737092</c:v>
                </c:pt>
                <c:pt idx="13">
                  <c:v>18.041660005765305</c:v>
                </c:pt>
                <c:pt idx="14">
                  <c:v>17.949042623178713</c:v>
                </c:pt>
                <c:pt idx="15">
                  <c:v>17.84548279942922</c:v>
                </c:pt>
                <c:pt idx="16">
                  <c:v>17.730192899201661</c:v>
                </c:pt>
                <c:pt idx="17">
                  <c:v>17.604787606533204</c:v>
                </c:pt>
                <c:pt idx="18">
                  <c:v>17.472231309399294</c:v>
                </c:pt>
                <c:pt idx="19">
                  <c:v>17.335159252462471</c:v>
                </c:pt>
                <c:pt idx="20">
                  <c:v>17.194730337827512</c:v>
                </c:pt>
                <c:pt idx="21">
                  <c:v>17.050400669931761</c:v>
                </c:pt>
                <c:pt idx="22">
                  <c:v>16.900011104684108</c:v>
                </c:pt>
                <c:pt idx="23">
                  <c:v>16.740190438154741</c:v>
                </c:pt>
                <c:pt idx="24">
                  <c:v>16.567624531320472</c:v>
                </c:pt>
                <c:pt idx="25">
                  <c:v>16.380964690134711</c:v>
                </c:pt>
                <c:pt idx="26">
                  <c:v>16.181964331793566</c:v>
                </c:pt>
                <c:pt idx="27">
                  <c:v>15.974864057824874</c:v>
                </c:pt>
                <c:pt idx="28">
                  <c:v>15.76426954929495</c:v>
                </c:pt>
                <c:pt idx="29">
                  <c:v>15.553356330354259</c:v>
                </c:pt>
                <c:pt idx="30">
                  <c:v>15.343712167680186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0D-40D8-9143-836ADAA88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68320"/>
        <c:axId val="290478320"/>
      </c:lineChart>
      <c:catAx>
        <c:axId val="291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5293454810295"/>
              <c:y val="0.8597798094030192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047832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047832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11683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Saving</a:t>
            </a:r>
          </a:p>
        </c:rich>
      </c:tx>
      <c:layout>
        <c:manualLayout>
          <c:xMode val="edge"/>
          <c:yMode val="edge"/>
          <c:x val="0.42558737850076434"/>
          <c:y val="3.67647187914219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32375979112272"/>
          <c:y val="0.24264705882352941"/>
          <c:w val="0.79112271540469969"/>
          <c:h val="0.5772058823529411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</c:v>
                </c:pt>
              </c:strCache>
            </c:strRef>
          </c:cat>
          <c:val>
            <c:numRef>
              <c:f>Hoja1!$L$3:$L$33</c:f>
              <c:numCache>
                <c:formatCode>0.00</c:formatCode>
                <c:ptCount val="31"/>
                <c:pt idx="0">
                  <c:v>5.7002022753778725</c:v>
                </c:pt>
                <c:pt idx="1">
                  <c:v>11.115174630595583</c:v>
                </c:pt>
                <c:pt idx="2">
                  <c:v>16.217192940445457</c:v>
                </c:pt>
                <c:pt idx="3">
                  <c:v>21.042880187268072</c:v>
                </c:pt>
                <c:pt idx="4">
                  <c:v>25.519649939788462</c:v>
                </c:pt>
                <c:pt idx="5">
                  <c:v>29.652581434084606</c:v>
                </c:pt>
                <c:pt idx="6">
                  <c:v>33.463220094482168</c:v>
                </c:pt>
                <c:pt idx="7">
                  <c:v>36.941948893878354</c:v>
                </c:pt>
                <c:pt idx="8">
                  <c:v>40.063464475189363</c:v>
                </c:pt>
                <c:pt idx="9">
                  <c:v>42.808995138501203</c:v>
                </c:pt>
                <c:pt idx="10">
                  <c:v>45.171556706262535</c:v>
                </c:pt>
                <c:pt idx="11">
                  <c:v>47.151612007488893</c:v>
                </c:pt>
                <c:pt idx="12">
                  <c:v>48.750577890041384</c:v>
                </c:pt>
                <c:pt idx="13">
                  <c:v>49.965218549685041</c:v>
                </c:pt>
                <c:pt idx="14">
                  <c:v>50.785260279581721</c:v>
                </c:pt>
                <c:pt idx="15">
                  <c:v>51.194855670351956</c:v>
                </c:pt>
                <c:pt idx="16">
                  <c:v>51.176469917802081</c:v>
                </c:pt>
                <c:pt idx="17">
                  <c:v>50.715181249693956</c:v>
                </c:pt>
                <c:pt idx="18">
                  <c:v>49.801132815729439</c:v>
                </c:pt>
                <c:pt idx="19">
                  <c:v>48.428974792225006</c:v>
                </c:pt>
                <c:pt idx="20">
                  <c:v>46.595224494286363</c:v>
                </c:pt>
                <c:pt idx="21">
                  <c:v>44.295182708961931</c:v>
                </c:pt>
                <c:pt idx="22">
                  <c:v>41.519964543160043</c:v>
                </c:pt>
                <c:pt idx="23">
                  <c:v>38.254235066684814</c:v>
                </c:pt>
                <c:pt idx="24">
                  <c:v>34.476207609198113</c:v>
                </c:pt>
                <c:pt idx="25">
                  <c:v>30.161111036748803</c:v>
                </c:pt>
                <c:pt idx="26">
                  <c:v>25.286776529644214</c:v>
                </c:pt>
                <c:pt idx="27">
                  <c:v>19.838182299653969</c:v>
                </c:pt>
                <c:pt idx="28">
                  <c:v>13.808215039493103</c:v>
                </c:pt>
                <c:pt idx="29">
                  <c:v>7.1951802419923396</c:v>
                </c:pt>
                <c:pt idx="30">
                  <c:v>-3.6724822294331716E-7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68-4C7B-844B-2C1DA5032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9664592"/>
        <c:axId val="289665152"/>
      </c:lineChart>
      <c:catAx>
        <c:axId val="28966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869458625364138"/>
              <c:y val="0.86029371746591876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66515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8966515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66459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18</xdr:col>
      <xdr:colOff>552000</xdr:colOff>
      <xdr:row>15</xdr:row>
      <xdr:rowOff>5400</xdr:rowOff>
    </xdr:to>
    <xdr:graphicFrame macro="">
      <xdr:nvGraphicFramePr>
        <xdr:cNvPr id="111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716280</xdr:colOff>
      <xdr:row>2</xdr:row>
      <xdr:rowOff>7620</xdr:rowOff>
    </xdr:from>
    <xdr:to>
      <xdr:col>23</xdr:col>
      <xdr:colOff>506280</xdr:colOff>
      <xdr:row>15</xdr:row>
      <xdr:rowOff>13020</xdr:rowOff>
    </xdr:to>
    <xdr:graphicFrame macro="">
      <xdr:nvGraphicFramePr>
        <xdr:cNvPr id="111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417195</xdr:colOff>
      <xdr:row>18</xdr:row>
      <xdr:rowOff>22860</xdr:rowOff>
    </xdr:from>
    <xdr:to>
      <xdr:col>18</xdr:col>
      <xdr:colOff>550095</xdr:colOff>
      <xdr:row>31</xdr:row>
      <xdr:rowOff>66360</xdr:rowOff>
    </xdr:to>
    <xdr:graphicFrame macro="">
      <xdr:nvGraphicFramePr>
        <xdr:cNvPr id="111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758190</xdr:colOff>
      <xdr:row>18</xdr:row>
      <xdr:rowOff>15240</xdr:rowOff>
    </xdr:from>
    <xdr:to>
      <xdr:col>23</xdr:col>
      <xdr:colOff>548190</xdr:colOff>
      <xdr:row>31</xdr:row>
      <xdr:rowOff>58740</xdr:rowOff>
    </xdr:to>
    <xdr:graphicFrame macro="">
      <xdr:nvGraphicFramePr>
        <xdr:cNvPr id="1119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4"/>
  <sheetViews>
    <sheetView tabSelected="1" workbookViewId="0">
      <selection activeCell="O1" sqref="O1"/>
    </sheetView>
  </sheetViews>
  <sheetFormatPr baseColWidth="10" defaultColWidth="11.44140625" defaultRowHeight="13.8" x14ac:dyDescent="0.25"/>
  <cols>
    <col min="1" max="1" width="43" style="2" customWidth="1"/>
    <col min="2" max="2" width="8.33203125" style="2" customWidth="1"/>
    <col min="3" max="3" width="2.88671875" style="2" customWidth="1"/>
    <col min="4" max="4" width="9.109375" style="2" customWidth="1"/>
    <col min="5" max="5" width="12.5546875" style="2" customWidth="1"/>
    <col min="6" max="6" width="10.88671875" style="2" customWidth="1"/>
    <col min="7" max="7" width="14" style="2" customWidth="1"/>
    <col min="8" max="8" width="12.88671875" style="2" customWidth="1"/>
    <col min="9" max="9" width="18.6640625" style="2" customWidth="1"/>
    <col min="10" max="10" width="17.33203125" style="2" customWidth="1"/>
    <col min="11" max="11" width="19.44140625" style="2" customWidth="1"/>
    <col min="12" max="12" width="9.109375" style="2" customWidth="1"/>
    <col min="13" max="13" width="11.44140625" style="2"/>
    <col min="14" max="14" width="6.33203125" style="2" customWidth="1"/>
    <col min="15" max="16384" width="11.44140625" style="2"/>
  </cols>
  <sheetData>
    <row r="1" spans="1:61" ht="14.4" thickBot="1" x14ac:dyDescent="0.3">
      <c r="A1" s="1" t="s">
        <v>21</v>
      </c>
      <c r="BF1" s="3"/>
    </row>
    <row r="2" spans="1:61" x14ac:dyDescent="0.25">
      <c r="A2" s="2" t="s">
        <v>0</v>
      </c>
      <c r="D2" s="19" t="s">
        <v>10</v>
      </c>
      <c r="E2" s="20" t="s">
        <v>12</v>
      </c>
      <c r="F2" s="20" t="s">
        <v>13</v>
      </c>
      <c r="G2" s="20" t="s">
        <v>14</v>
      </c>
      <c r="H2" s="20" t="s">
        <v>15</v>
      </c>
      <c r="I2" s="20" t="s">
        <v>16</v>
      </c>
      <c r="J2" s="20" t="s">
        <v>17</v>
      </c>
      <c r="K2" s="20" t="s">
        <v>18</v>
      </c>
      <c r="L2" s="20" t="s">
        <v>19</v>
      </c>
      <c r="M2" s="21" t="s">
        <v>20</v>
      </c>
      <c r="BF2" s="4"/>
      <c r="BG2" s="4"/>
      <c r="BH2" s="4"/>
    </row>
    <row r="3" spans="1:61" ht="14.4" thickBot="1" x14ac:dyDescent="0.3">
      <c r="A3" s="2" t="s">
        <v>0</v>
      </c>
      <c r="D3" s="5">
        <v>0</v>
      </c>
      <c r="E3" s="6">
        <v>20.271069121679822</v>
      </c>
      <c r="F3" s="6">
        <v>0.44633741177399483</v>
      </c>
      <c r="G3" s="7">
        <f t="shared" ref="G3:G33" si="0">F3*Salario</f>
        <v>44.633741177399486</v>
      </c>
      <c r="H3" s="7">
        <f>I3+J3+K3</f>
        <v>18.733722308784014</v>
      </c>
      <c r="I3" s="7">
        <f t="shared" ref="I3:I33" si="1">Tauc*E3</f>
        <v>3.0406603682519733</v>
      </c>
      <c r="J3" s="7">
        <f t="shared" ref="J3:J33" si="2">Tauw*G3</f>
        <v>15.621809412089819</v>
      </c>
      <c r="K3" s="7">
        <f t="shared" ref="K3:K33" si="3">Tauk*Rbar*L3</f>
        <v>7.1252528442223406E-2</v>
      </c>
      <c r="L3" s="7">
        <f>(1-Tauw)*G3-(1+Tauc)*E3</f>
        <v>5.7002022753778725</v>
      </c>
      <c r="M3" s="8">
        <f t="shared" ref="M3:M33" si="4">Beta^D3*(Gamma*LN(E3)+(1-Gamma)*LN(1-F3))</f>
        <v>0.84895798666348932</v>
      </c>
    </row>
    <row r="4" spans="1:61" ht="14.4" x14ac:dyDescent="0.3">
      <c r="A4" s="9" t="s">
        <v>3</v>
      </c>
      <c r="B4" s="10"/>
      <c r="D4" s="5">
        <f>D3+1</f>
        <v>1</v>
      </c>
      <c r="E4" s="6">
        <v>20.508949039488655</v>
      </c>
      <c r="F4" s="6">
        <v>0.44286932562004594</v>
      </c>
      <c r="G4" s="7">
        <f t="shared" si="0"/>
        <v>44.286932562004594</v>
      </c>
      <c r="H4" s="7">
        <f t="shared" ref="H4:H33" si="5">I4+J4+K4</f>
        <v>18.715708435507352</v>
      </c>
      <c r="I4" s="7">
        <f t="shared" si="1"/>
        <v>3.0763423559232983</v>
      </c>
      <c r="J4" s="7">
        <f t="shared" si="2"/>
        <v>15.500426396701608</v>
      </c>
      <c r="K4" s="7">
        <f t="shared" si="3"/>
        <v>0.13893968288244479</v>
      </c>
      <c r="L4" s="7">
        <f>(1+Rbar*(1-Tauk))*L3+(1-Tauw)*G4-(1+Tauc)*E4</f>
        <v>11.115174630595583</v>
      </c>
      <c r="M4" s="8">
        <f t="shared" si="4"/>
        <v>0.83165011654153587</v>
      </c>
    </row>
    <row r="5" spans="1:61" x14ac:dyDescent="0.25">
      <c r="A5" s="11" t="s">
        <v>1</v>
      </c>
      <c r="B5" s="12">
        <v>0.97</v>
      </c>
      <c r="D5" s="5">
        <f t="shared" ref="D5:D33" si="6">D4+1</f>
        <v>2</v>
      </c>
      <c r="E5" s="6">
        <v>20.746253159382029</v>
      </c>
      <c r="F5" s="6">
        <v>0.43912908299218262</v>
      </c>
      <c r="G5" s="7">
        <f t="shared" si="0"/>
        <v>43.912908299218259</v>
      </c>
      <c r="H5" s="7">
        <f t="shared" si="5"/>
        <v>18.684170790389263</v>
      </c>
      <c r="I5" s="7">
        <f t="shared" si="1"/>
        <v>3.1119379739073043</v>
      </c>
      <c r="J5" s="7">
        <f t="shared" si="2"/>
        <v>15.36951790472639</v>
      </c>
      <c r="K5" s="7">
        <f t="shared" si="3"/>
        <v>0.20271491175556822</v>
      </c>
      <c r="L5" s="7">
        <f t="shared" ref="L5:L33" si="7">(1+Rbar*(1-Tauk))*L4+(1-Tauw)*G5-(1+Tauc)*E5</f>
        <v>16.217192940445457</v>
      </c>
      <c r="M5" s="8">
        <f t="shared" si="4"/>
        <v>0.81480770203361697</v>
      </c>
    </row>
    <row r="6" spans="1:61" ht="14.4" thickBot="1" x14ac:dyDescent="0.3">
      <c r="A6" s="13" t="s">
        <v>2</v>
      </c>
      <c r="B6" s="14">
        <v>0.4</v>
      </c>
      <c r="D6" s="5">
        <f t="shared" si="6"/>
        <v>3</v>
      </c>
      <c r="E6" s="6">
        <v>20.981696339307078</v>
      </c>
      <c r="F6" s="6">
        <v>0.43609989695013912</v>
      </c>
      <c r="G6" s="7">
        <f t="shared" si="0"/>
        <v>43.609989695013915</v>
      </c>
      <c r="H6" s="7">
        <f t="shared" si="5"/>
        <v>18.67378684649178</v>
      </c>
      <c r="I6" s="7">
        <f t="shared" si="1"/>
        <v>3.1472544508960616</v>
      </c>
      <c r="J6" s="7">
        <f t="shared" si="2"/>
        <v>15.263496393254869</v>
      </c>
      <c r="K6" s="7">
        <f t="shared" si="3"/>
        <v>0.26303600234085089</v>
      </c>
      <c r="L6" s="7">
        <f t="shared" si="7"/>
        <v>21.042880187268072</v>
      </c>
      <c r="M6" s="8">
        <f t="shared" si="4"/>
        <v>0.797432776278024</v>
      </c>
    </row>
    <row r="7" spans="1:61" ht="14.4" thickBot="1" x14ac:dyDescent="0.3">
      <c r="D7" s="5">
        <f t="shared" si="6"/>
        <v>4</v>
      </c>
      <c r="E7" s="6">
        <v>21.21421008839469</v>
      </c>
      <c r="F7" s="6">
        <v>0.43206158995618033</v>
      </c>
      <c r="G7" s="7">
        <f t="shared" si="0"/>
        <v>43.206158995618033</v>
      </c>
      <c r="H7" s="7">
        <f t="shared" si="5"/>
        <v>18.623282785972872</v>
      </c>
      <c r="I7" s="7">
        <f t="shared" si="1"/>
        <v>3.1821315132592036</v>
      </c>
      <c r="J7" s="7">
        <f t="shared" si="2"/>
        <v>15.122155648466311</v>
      </c>
      <c r="K7" s="7">
        <f t="shared" si="3"/>
        <v>0.31899562424735578</v>
      </c>
      <c r="L7" s="7">
        <f t="shared" si="7"/>
        <v>25.519649939788462</v>
      </c>
      <c r="M7" s="8">
        <f t="shared" si="4"/>
        <v>0.78120284194917089</v>
      </c>
    </row>
    <row r="8" spans="1:61" ht="14.4" x14ac:dyDescent="0.3">
      <c r="A8" s="9" t="s">
        <v>4</v>
      </c>
      <c r="B8" s="10"/>
      <c r="D8" s="5">
        <f t="shared" si="6"/>
        <v>5</v>
      </c>
      <c r="E8" s="6">
        <v>21.442906569431017</v>
      </c>
      <c r="F8" s="6">
        <v>0.42823518732922677</v>
      </c>
      <c r="G8" s="7">
        <f t="shared" si="0"/>
        <v>42.823518732922679</v>
      </c>
      <c r="H8" s="7">
        <f t="shared" si="5"/>
        <v>18.575324809863645</v>
      </c>
      <c r="I8" s="7">
        <f t="shared" si="1"/>
        <v>3.2164359854146523</v>
      </c>
      <c r="J8" s="7">
        <f t="shared" si="2"/>
        <v>14.988231556522937</v>
      </c>
      <c r="K8" s="7">
        <f t="shared" si="3"/>
        <v>0.37065726792605758</v>
      </c>
      <c r="L8" s="7">
        <f t="shared" si="7"/>
        <v>29.652581434084606</v>
      </c>
      <c r="M8" s="8">
        <f t="shared" si="4"/>
        <v>0.76490963446292293</v>
      </c>
    </row>
    <row r="9" spans="1:61" x14ac:dyDescent="0.25">
      <c r="A9" s="11" t="s">
        <v>5</v>
      </c>
      <c r="B9" s="12">
        <v>0.05</v>
      </c>
      <c r="D9" s="5">
        <f t="shared" si="6"/>
        <v>6</v>
      </c>
      <c r="E9" s="6">
        <v>21.667058530981837</v>
      </c>
      <c r="F9" s="6">
        <v>0.42485821795766915</v>
      </c>
      <c r="G9" s="7">
        <f t="shared" si="0"/>
        <v>42.485821795766917</v>
      </c>
      <c r="H9" s="7">
        <f t="shared" si="5"/>
        <v>18.53838665934672</v>
      </c>
      <c r="I9" s="7">
        <f t="shared" si="1"/>
        <v>3.2500587796472753</v>
      </c>
      <c r="J9" s="7">
        <f t="shared" si="2"/>
        <v>14.870037628518419</v>
      </c>
      <c r="K9" s="7">
        <f t="shared" si="3"/>
        <v>0.41829025118102714</v>
      </c>
      <c r="L9" s="7">
        <f t="shared" si="7"/>
        <v>33.463220094482168</v>
      </c>
      <c r="M9" s="8">
        <f t="shared" si="4"/>
        <v>0.74837038041753456</v>
      </c>
      <c r="BI9" s="15"/>
    </row>
    <row r="10" spans="1:61" x14ac:dyDescent="0.25">
      <c r="A10" s="11" t="s">
        <v>6</v>
      </c>
      <c r="B10" s="12">
        <v>0.15</v>
      </c>
      <c r="D10" s="5">
        <f t="shared" si="6"/>
        <v>7</v>
      </c>
      <c r="E10" s="6">
        <v>21.886068727800183</v>
      </c>
      <c r="F10" s="6">
        <v>0.42142826281266627</v>
      </c>
      <c r="G10" s="7">
        <f t="shared" si="0"/>
        <v>42.142826281266629</v>
      </c>
      <c r="H10" s="7">
        <f t="shared" si="5"/>
        <v>18.494673868786826</v>
      </c>
      <c r="I10" s="7">
        <f t="shared" si="1"/>
        <v>3.2829103091700271</v>
      </c>
      <c r="J10" s="7">
        <f t="shared" si="2"/>
        <v>14.74998919844332</v>
      </c>
      <c r="K10" s="7">
        <f t="shared" si="3"/>
        <v>0.46177436117347948</v>
      </c>
      <c r="L10" s="7">
        <f t="shared" si="7"/>
        <v>36.941948893878354</v>
      </c>
      <c r="M10" s="8">
        <f t="shared" si="4"/>
        <v>0.7320522372649988</v>
      </c>
    </row>
    <row r="11" spans="1:61" x14ac:dyDescent="0.25">
      <c r="A11" s="11" t="s">
        <v>7</v>
      </c>
      <c r="B11" s="16">
        <v>0.35</v>
      </c>
      <c r="D11" s="5">
        <f t="shared" si="6"/>
        <v>8</v>
      </c>
      <c r="E11" s="6">
        <v>22.099458661168125</v>
      </c>
      <c r="F11" s="6">
        <v>0.41770107627898329</v>
      </c>
      <c r="G11" s="7">
        <f t="shared" si="0"/>
        <v>41.770107627898327</v>
      </c>
      <c r="H11" s="7">
        <f t="shared" si="5"/>
        <v>18.435249774879502</v>
      </c>
      <c r="I11" s="7">
        <f t="shared" si="1"/>
        <v>3.3149187991752185</v>
      </c>
      <c r="J11" s="7">
        <f t="shared" si="2"/>
        <v>14.619537669764414</v>
      </c>
      <c r="K11" s="7">
        <f t="shared" si="3"/>
        <v>0.50079330593986704</v>
      </c>
      <c r="L11" s="7">
        <f t="shared" si="7"/>
        <v>40.063464475189363</v>
      </c>
      <c r="M11" s="8">
        <f t="shared" si="4"/>
        <v>0.71615210651978911</v>
      </c>
    </row>
    <row r="12" spans="1:61" x14ac:dyDescent="0.25">
      <c r="A12" s="11" t="s">
        <v>8</v>
      </c>
      <c r="B12" s="12">
        <v>0.25</v>
      </c>
      <c r="D12" s="5">
        <f t="shared" si="6"/>
        <v>9</v>
      </c>
      <c r="E12" s="6">
        <v>22.306851215604304</v>
      </c>
      <c r="F12" s="6">
        <v>0.41378507143749493</v>
      </c>
      <c r="G12" s="7">
        <f t="shared" si="0"/>
        <v>41.378507143749495</v>
      </c>
      <c r="H12" s="7">
        <f t="shared" si="5"/>
        <v>18.363617621884234</v>
      </c>
      <c r="I12" s="7">
        <f t="shared" si="1"/>
        <v>3.3460276823406456</v>
      </c>
      <c r="J12" s="7">
        <f t="shared" si="2"/>
        <v>14.482477500312323</v>
      </c>
      <c r="K12" s="7">
        <f t="shared" si="3"/>
        <v>0.53511243923126506</v>
      </c>
      <c r="L12" s="7">
        <f t="shared" si="7"/>
        <v>42.808995138501203</v>
      </c>
      <c r="M12" s="8">
        <f t="shared" si="4"/>
        <v>0.70056529228954012</v>
      </c>
    </row>
    <row r="13" spans="1:61" ht="14.4" thickBot="1" x14ac:dyDescent="0.3">
      <c r="A13" s="13" t="s">
        <v>9</v>
      </c>
      <c r="B13" s="17">
        <v>100</v>
      </c>
      <c r="D13" s="5">
        <f t="shared" si="6"/>
        <v>10</v>
      </c>
      <c r="E13" s="6">
        <v>22.507956755213392</v>
      </c>
      <c r="F13" s="6">
        <v>0.40986730028558366</v>
      </c>
      <c r="G13" s="7">
        <f t="shared" si="0"/>
        <v>40.986730028558362</v>
      </c>
      <c r="H13" s="7">
        <f t="shared" si="5"/>
        <v>18.286193482105716</v>
      </c>
      <c r="I13" s="7">
        <f t="shared" si="1"/>
        <v>3.3761935132820087</v>
      </c>
      <c r="J13" s="7">
        <f t="shared" si="2"/>
        <v>14.345355509995425</v>
      </c>
      <c r="K13" s="7">
        <f t="shared" si="3"/>
        <v>0.56464445882828174</v>
      </c>
      <c r="L13" s="7">
        <f t="shared" si="7"/>
        <v>45.171556706262535</v>
      </c>
      <c r="M13" s="8">
        <f t="shared" si="4"/>
        <v>0.68514285098353234</v>
      </c>
    </row>
    <row r="14" spans="1:61" x14ac:dyDescent="0.25">
      <c r="D14" s="5">
        <f t="shared" si="6"/>
        <v>11</v>
      </c>
      <c r="E14" s="6">
        <v>22.702556001110814</v>
      </c>
      <c r="F14" s="6">
        <v>0.40606248193875294</v>
      </c>
      <c r="G14" s="7">
        <f t="shared" si="0"/>
        <v>40.606248193875295</v>
      </c>
      <c r="H14" s="7">
        <f t="shared" si="5"/>
        <v>18.206965418116585</v>
      </c>
      <c r="I14" s="7">
        <f t="shared" si="1"/>
        <v>3.4053834001666221</v>
      </c>
      <c r="J14" s="7">
        <f t="shared" si="2"/>
        <v>14.212186867856353</v>
      </c>
      <c r="K14" s="7">
        <f t="shared" si="3"/>
        <v>0.58939515009361121</v>
      </c>
      <c r="L14" s="7">
        <f t="shared" si="7"/>
        <v>47.151612007488893</v>
      </c>
      <c r="M14" s="8">
        <f t="shared" si="4"/>
        <v>0.66980988960691112</v>
      </c>
      <c r="O14" s="2" t="s">
        <v>0</v>
      </c>
    </row>
    <row r="15" spans="1:61" x14ac:dyDescent="0.25">
      <c r="D15" s="5">
        <f t="shared" si="6"/>
        <v>12</v>
      </c>
      <c r="E15" s="6">
        <v>22.890495240454896</v>
      </c>
      <c r="F15" s="6">
        <v>0.40238230705838118</v>
      </c>
      <c r="G15" s="7">
        <f t="shared" si="0"/>
        <v>40.23823070583812</v>
      </c>
      <c r="H15" s="7">
        <f t="shared" si="5"/>
        <v>18.126337256737092</v>
      </c>
      <c r="I15" s="7">
        <f t="shared" si="1"/>
        <v>3.4335742860682346</v>
      </c>
      <c r="J15" s="7">
        <f t="shared" si="2"/>
        <v>14.083380747043341</v>
      </c>
      <c r="K15" s="7">
        <f t="shared" si="3"/>
        <v>0.60938222362551731</v>
      </c>
      <c r="L15" s="7">
        <f t="shared" si="7"/>
        <v>48.750577890041384</v>
      </c>
      <c r="M15" s="8">
        <f t="shared" si="4"/>
        <v>0.65457524374336029</v>
      </c>
    </row>
    <row r="16" spans="1:61" x14ac:dyDescent="0.25">
      <c r="D16" s="5">
        <f t="shared" si="6"/>
        <v>13</v>
      </c>
      <c r="E16" s="6">
        <v>23.071677413925546</v>
      </c>
      <c r="F16" s="6">
        <v>0.39875266176586882</v>
      </c>
      <c r="G16" s="7">
        <f t="shared" si="0"/>
        <v>39.875266176586884</v>
      </c>
      <c r="H16" s="7">
        <f t="shared" si="5"/>
        <v>18.041660005765305</v>
      </c>
      <c r="I16" s="7">
        <f t="shared" si="1"/>
        <v>3.4607516120888318</v>
      </c>
      <c r="J16" s="7">
        <f t="shared" si="2"/>
        <v>13.956343161805409</v>
      </c>
      <c r="K16" s="7">
        <f t="shared" si="3"/>
        <v>0.62456523187106305</v>
      </c>
      <c r="L16" s="7">
        <f t="shared" si="7"/>
        <v>49.965218549685041</v>
      </c>
      <c r="M16" s="8">
        <f t="shared" si="4"/>
        <v>0.63950561705889375</v>
      </c>
    </row>
    <row r="17" spans="1:13" x14ac:dyDescent="0.25">
      <c r="D17" s="5">
        <f t="shared" si="6"/>
        <v>14</v>
      </c>
      <c r="E17" s="6">
        <v>23.246052706590689</v>
      </c>
      <c r="F17" s="6">
        <v>0.3950662561055811</v>
      </c>
      <c r="G17" s="7">
        <f t="shared" si="0"/>
        <v>39.50662561055811</v>
      </c>
      <c r="H17" s="7">
        <f t="shared" si="5"/>
        <v>17.949042623178713</v>
      </c>
      <c r="I17" s="7">
        <f t="shared" si="1"/>
        <v>3.4869079059886032</v>
      </c>
      <c r="J17" s="7">
        <f t="shared" si="2"/>
        <v>13.827318963695339</v>
      </c>
      <c r="K17" s="7">
        <f t="shared" si="3"/>
        <v>0.6348157534947716</v>
      </c>
      <c r="L17" s="7">
        <f t="shared" si="7"/>
        <v>50.785260279581721</v>
      </c>
      <c r="M17" s="8">
        <f t="shared" si="4"/>
        <v>0.62468097117580479</v>
      </c>
    </row>
    <row r="18" spans="1:13" x14ac:dyDescent="0.25">
      <c r="D18" s="5">
        <f t="shared" si="6"/>
        <v>15</v>
      </c>
      <c r="E18" s="6">
        <v>23.413607543414628</v>
      </c>
      <c r="F18" s="6">
        <v>0.39124302777250364</v>
      </c>
      <c r="G18" s="7">
        <f t="shared" si="0"/>
        <v>39.124302777250364</v>
      </c>
      <c r="H18" s="7">
        <f t="shared" si="5"/>
        <v>17.84548279942922</v>
      </c>
      <c r="I18" s="7">
        <f t="shared" si="1"/>
        <v>3.512041131512194</v>
      </c>
      <c r="J18" s="7">
        <f t="shared" si="2"/>
        <v>13.693505972037627</v>
      </c>
      <c r="K18" s="7">
        <f t="shared" si="3"/>
        <v>0.63993569587939947</v>
      </c>
      <c r="L18" s="7">
        <f t="shared" si="7"/>
        <v>51.194855670351956</v>
      </c>
      <c r="M18" s="8">
        <f t="shared" si="4"/>
        <v>0.61015351547964358</v>
      </c>
    </row>
    <row r="19" spans="1:13" x14ac:dyDescent="0.25">
      <c r="A19" s="18"/>
      <c r="B19" s="18"/>
      <c r="D19" s="5">
        <f t="shared" si="6"/>
        <v>16</v>
      </c>
      <c r="E19" s="6">
        <v>23.574368120929535</v>
      </c>
      <c r="F19" s="6">
        <v>0.38726662305970588</v>
      </c>
      <c r="G19" s="7">
        <f t="shared" si="0"/>
        <v>38.726662305970585</v>
      </c>
      <c r="H19" s="7">
        <f t="shared" si="5"/>
        <v>17.730192899201661</v>
      </c>
      <c r="I19" s="7">
        <f t="shared" si="1"/>
        <v>3.53615521813943</v>
      </c>
      <c r="J19" s="7">
        <f t="shared" si="2"/>
        <v>13.554331807089705</v>
      </c>
      <c r="K19" s="7">
        <f t="shared" si="3"/>
        <v>0.6397058739725261</v>
      </c>
      <c r="L19" s="7">
        <f t="shared" si="7"/>
        <v>51.176469917802081</v>
      </c>
      <c r="M19" s="8">
        <f t="shared" si="4"/>
        <v>0.59592971682704876</v>
      </c>
    </row>
    <row r="20" spans="1:13" x14ac:dyDescent="0.25">
      <c r="A20" s="18"/>
      <c r="B20" s="18"/>
      <c r="D20" s="5">
        <f t="shared" si="6"/>
        <v>17</v>
      </c>
      <c r="E20" s="6">
        <v>23.728386596203638</v>
      </c>
      <c r="F20" s="6">
        <v>0.38318828147089951</v>
      </c>
      <c r="G20" s="7">
        <f t="shared" si="0"/>
        <v>38.318828147089953</v>
      </c>
      <c r="H20" s="7">
        <f t="shared" si="5"/>
        <v>17.604787606533204</v>
      </c>
      <c r="I20" s="7">
        <f t="shared" si="1"/>
        <v>3.5592579894305456</v>
      </c>
      <c r="J20" s="7">
        <f t="shared" si="2"/>
        <v>13.411589851481482</v>
      </c>
      <c r="K20" s="7">
        <f t="shared" si="3"/>
        <v>0.63393976562117449</v>
      </c>
      <c r="L20" s="7">
        <f t="shared" si="7"/>
        <v>50.715181249693956</v>
      </c>
      <c r="M20" s="8">
        <f t="shared" si="4"/>
        <v>0.58197544568627702</v>
      </c>
    </row>
    <row r="21" spans="1:13" x14ac:dyDescent="0.25">
      <c r="A21" s="18"/>
      <c r="B21" s="18"/>
      <c r="D21" s="5">
        <f t="shared" si="6"/>
        <v>18</v>
      </c>
      <c r="E21" s="6">
        <v>23.875739705543111</v>
      </c>
      <c r="F21" s="6">
        <v>0.37909589123917742</v>
      </c>
      <c r="G21" s="7">
        <f t="shared" si="0"/>
        <v>37.90958912391774</v>
      </c>
      <c r="H21" s="7">
        <f t="shared" si="5"/>
        <v>17.472231309399294</v>
      </c>
      <c r="I21" s="7">
        <f t="shared" si="1"/>
        <v>3.5813609558314665</v>
      </c>
      <c r="J21" s="7">
        <f t="shared" si="2"/>
        <v>13.268356193371208</v>
      </c>
      <c r="K21" s="7">
        <f t="shared" si="3"/>
        <v>0.62251416019661798</v>
      </c>
      <c r="L21" s="7">
        <f t="shared" si="7"/>
        <v>49.801132815729439</v>
      </c>
      <c r="M21" s="8">
        <f t="shared" si="4"/>
        <v>0.56824051005852194</v>
      </c>
    </row>
    <row r="22" spans="1:13" x14ac:dyDescent="0.25">
      <c r="A22" s="18"/>
      <c r="B22" s="18"/>
      <c r="D22" s="5">
        <f t="shared" si="6"/>
        <v>19</v>
      </c>
      <c r="E22" s="6">
        <v>24.016526540693558</v>
      </c>
      <c r="F22" s="6">
        <v>0.37506623104158926</v>
      </c>
      <c r="G22" s="7">
        <f t="shared" si="0"/>
        <v>37.506623104158926</v>
      </c>
      <c r="H22" s="7">
        <f t="shared" si="5"/>
        <v>17.335159252462471</v>
      </c>
      <c r="I22" s="7">
        <f t="shared" si="1"/>
        <v>3.6024789811040336</v>
      </c>
      <c r="J22" s="7">
        <f t="shared" si="2"/>
        <v>13.127318086455624</v>
      </c>
      <c r="K22" s="7">
        <f t="shared" si="3"/>
        <v>0.60536218490281257</v>
      </c>
      <c r="L22" s="7">
        <f t="shared" si="7"/>
        <v>48.428974792225006</v>
      </c>
      <c r="M22" s="8">
        <f t="shared" si="4"/>
        <v>0.5546876743577015</v>
      </c>
    </row>
    <row r="23" spans="1:13" x14ac:dyDescent="0.25">
      <c r="A23" s="18"/>
      <c r="B23" s="18"/>
      <c r="D23" s="5">
        <f t="shared" si="6"/>
        <v>20</v>
      </c>
      <c r="E23" s="6">
        <v>24.150862837996566</v>
      </c>
      <c r="F23" s="6">
        <v>0.37113316016998416</v>
      </c>
      <c r="G23" s="7">
        <f t="shared" si="0"/>
        <v>37.113316016998418</v>
      </c>
      <c r="H23" s="7">
        <f t="shared" si="5"/>
        <v>17.194730337827512</v>
      </c>
      <c r="I23" s="7">
        <f t="shared" si="1"/>
        <v>3.6226294256994849</v>
      </c>
      <c r="J23" s="7">
        <f t="shared" si="2"/>
        <v>12.989660605949446</v>
      </c>
      <c r="K23" s="7">
        <f t="shared" si="3"/>
        <v>0.58244030617857956</v>
      </c>
      <c r="L23" s="7">
        <f t="shared" si="7"/>
        <v>46.595224494286363</v>
      </c>
      <c r="M23" s="8">
        <f t="shared" si="4"/>
        <v>0.54130735140491004</v>
      </c>
    </row>
    <row r="24" spans="1:13" x14ac:dyDescent="0.25">
      <c r="A24" s="18"/>
      <c r="B24" s="18"/>
      <c r="D24" s="5">
        <f t="shared" si="6"/>
        <v>21</v>
      </c>
      <c r="E24" s="6">
        <v>24.278878044592791</v>
      </c>
      <c r="F24" s="6">
        <v>0.36728226226802346</v>
      </c>
      <c r="G24" s="7">
        <f t="shared" si="0"/>
        <v>36.728226226802349</v>
      </c>
      <c r="H24" s="7">
        <f t="shared" si="5"/>
        <v>17.050400669931761</v>
      </c>
      <c r="I24" s="7">
        <f t="shared" si="1"/>
        <v>3.6418317066889183</v>
      </c>
      <c r="J24" s="7">
        <f t="shared" si="2"/>
        <v>12.854879179380822</v>
      </c>
      <c r="K24" s="7">
        <f t="shared" si="3"/>
        <v>0.55368978386202417</v>
      </c>
      <c r="L24" s="7">
        <f t="shared" si="7"/>
        <v>44.295182708961931</v>
      </c>
      <c r="M24" s="8">
        <f t="shared" si="4"/>
        <v>0.52811569490838695</v>
      </c>
    </row>
    <row r="25" spans="1:13" x14ac:dyDescent="0.25">
      <c r="A25" s="18"/>
      <c r="B25" s="18"/>
      <c r="D25" s="5">
        <f t="shared" si="6"/>
        <v>22</v>
      </c>
      <c r="E25" s="6">
        <v>24.400716274434572</v>
      </c>
      <c r="F25" s="6">
        <v>0.36345440304941212</v>
      </c>
      <c r="G25" s="7">
        <f t="shared" si="0"/>
        <v>36.345440304941214</v>
      </c>
      <c r="H25" s="7">
        <f t="shared" si="5"/>
        <v>16.900011104684108</v>
      </c>
      <c r="I25" s="7">
        <f t="shared" si="1"/>
        <v>3.6601074411651857</v>
      </c>
      <c r="J25" s="7">
        <f t="shared" si="2"/>
        <v>12.720904106729424</v>
      </c>
      <c r="K25" s="7">
        <f t="shared" si="3"/>
        <v>0.5189995567895006</v>
      </c>
      <c r="L25" s="7">
        <f t="shared" si="7"/>
        <v>41.519964543160043</v>
      </c>
      <c r="M25" s="8">
        <f t="shared" si="4"/>
        <v>0.51514838498444493</v>
      </c>
    </row>
    <row r="26" spans="1:13" x14ac:dyDescent="0.25">
      <c r="A26" s="18"/>
      <c r="B26" s="18"/>
      <c r="D26" s="5">
        <f t="shared" si="6"/>
        <v>23</v>
      </c>
      <c r="E26" s="6">
        <v>24.516525952558162</v>
      </c>
      <c r="F26" s="6">
        <v>0.35955810305535596</v>
      </c>
      <c r="G26" s="7">
        <f t="shared" si="0"/>
        <v>35.955810305535593</v>
      </c>
      <c r="H26" s="7">
        <f t="shared" si="5"/>
        <v>16.740190438154741</v>
      </c>
      <c r="I26" s="7">
        <f t="shared" si="1"/>
        <v>3.6774788928837241</v>
      </c>
      <c r="J26" s="7">
        <f t="shared" si="2"/>
        <v>12.584533606937457</v>
      </c>
      <c r="K26" s="7">
        <f t="shared" si="3"/>
        <v>0.4781779383335602</v>
      </c>
      <c r="L26" s="7">
        <f t="shared" si="7"/>
        <v>38.254235066684814</v>
      </c>
      <c r="M26" s="8">
        <f t="shared" si="4"/>
        <v>0.50245110533676807</v>
      </c>
    </row>
    <row r="27" spans="1:13" x14ac:dyDescent="0.25">
      <c r="A27" s="18"/>
      <c r="B27" s="18"/>
      <c r="D27" s="5">
        <f t="shared" si="6"/>
        <v>24</v>
      </c>
      <c r="E27" s="6">
        <v>24.626466407808319</v>
      </c>
      <c r="F27" s="6">
        <v>0.35550577071526424</v>
      </c>
      <c r="G27" s="7">
        <f t="shared" si="0"/>
        <v>35.550577071526426</v>
      </c>
      <c r="H27" s="7">
        <f t="shared" si="5"/>
        <v>16.567624531320472</v>
      </c>
      <c r="I27" s="7">
        <f t="shared" si="1"/>
        <v>3.6939699611712475</v>
      </c>
      <c r="J27" s="7">
        <f t="shared" si="2"/>
        <v>12.442701975034248</v>
      </c>
      <c r="K27" s="7">
        <f t="shared" si="3"/>
        <v>0.43095259511497641</v>
      </c>
      <c r="L27" s="7">
        <f t="shared" si="7"/>
        <v>34.476207609198113</v>
      </c>
      <c r="M27" s="8">
        <f t="shared" si="4"/>
        <v>0.49006109108452656</v>
      </c>
    </row>
    <row r="28" spans="1:13" x14ac:dyDescent="0.25">
      <c r="A28" s="18"/>
      <c r="B28" s="18"/>
      <c r="D28" s="5">
        <f t="shared" si="6"/>
        <v>25</v>
      </c>
      <c r="E28" s="6">
        <v>24.730704093283929</v>
      </c>
      <c r="F28" s="6">
        <v>0.3512670053766504</v>
      </c>
      <c r="G28" s="7">
        <f t="shared" si="0"/>
        <v>35.126700537665037</v>
      </c>
      <c r="H28" s="7">
        <f t="shared" si="5"/>
        <v>16.380964690134711</v>
      </c>
      <c r="I28" s="7">
        <f t="shared" si="1"/>
        <v>3.709605613992589</v>
      </c>
      <c r="J28" s="7">
        <f t="shared" si="2"/>
        <v>12.294345188182762</v>
      </c>
      <c r="K28" s="7">
        <f t="shared" si="3"/>
        <v>0.37701388795936008</v>
      </c>
      <c r="L28" s="7">
        <f t="shared" si="7"/>
        <v>30.161111036748803</v>
      </c>
      <c r="M28" s="8">
        <f t="shared" si="4"/>
        <v>0.47798493516327506</v>
      </c>
    </row>
    <row r="29" spans="1:13" x14ac:dyDescent="0.25">
      <c r="A29" s="18"/>
      <c r="B29" s="18"/>
      <c r="D29" s="5">
        <f t="shared" si="6"/>
        <v>26</v>
      </c>
      <c r="E29" s="6">
        <v>24.829406832412786</v>
      </c>
      <c r="F29" s="6">
        <v>0.34689910286603126</v>
      </c>
      <c r="G29" s="7">
        <f t="shared" si="0"/>
        <v>34.689910286603123</v>
      </c>
      <c r="H29" s="7">
        <f t="shared" si="5"/>
        <v>16.181964331793566</v>
      </c>
      <c r="I29" s="7">
        <f t="shared" si="1"/>
        <v>3.7244110248619178</v>
      </c>
      <c r="J29" s="7">
        <f t="shared" si="2"/>
        <v>12.141468600311093</v>
      </c>
      <c r="K29" s="7">
        <f t="shared" si="3"/>
        <v>0.31608470662055271</v>
      </c>
      <c r="L29" s="7">
        <f t="shared" si="7"/>
        <v>25.286776529644214</v>
      </c>
      <c r="M29" s="8">
        <f t="shared" si="4"/>
        <v>0.46619083036873288</v>
      </c>
    </row>
    <row r="30" spans="1:13" x14ac:dyDescent="0.25">
      <c r="A30" s="18"/>
      <c r="B30" s="18"/>
      <c r="D30" s="5">
        <f t="shared" si="6"/>
        <v>27</v>
      </c>
      <c r="E30" s="6">
        <v>24.922746657699292</v>
      </c>
      <c r="F30" s="6">
        <v>0.3425278508692659</v>
      </c>
      <c r="G30" s="7">
        <f t="shared" si="0"/>
        <v>34.252785086926593</v>
      </c>
      <c r="H30" s="7">
        <f t="shared" si="5"/>
        <v>15.974864057824874</v>
      </c>
      <c r="I30" s="7">
        <f t="shared" si="1"/>
        <v>3.7384119986548936</v>
      </c>
      <c r="J30" s="7">
        <f t="shared" si="2"/>
        <v>11.988474780424307</v>
      </c>
      <c r="K30" s="7">
        <f t="shared" si="3"/>
        <v>0.24797727874567463</v>
      </c>
      <c r="L30" s="7">
        <f t="shared" si="7"/>
        <v>19.838182299653969</v>
      </c>
      <c r="M30" s="8">
        <f t="shared" si="4"/>
        <v>0.45462314505357759</v>
      </c>
    </row>
    <row r="31" spans="1:13" x14ac:dyDescent="0.25">
      <c r="A31" s="18"/>
      <c r="B31" s="18"/>
      <c r="D31" s="5">
        <f t="shared" si="6"/>
        <v>28</v>
      </c>
      <c r="E31" s="6">
        <v>25.010896287170198</v>
      </c>
      <c r="F31" s="6">
        <v>0.33828664052073593</v>
      </c>
      <c r="G31" s="7">
        <f t="shared" si="0"/>
        <v>33.828664052073592</v>
      </c>
      <c r="H31" s="7">
        <f t="shared" si="5"/>
        <v>15.76426954929495</v>
      </c>
      <c r="I31" s="7">
        <f t="shared" si="1"/>
        <v>3.7516344430755293</v>
      </c>
      <c r="J31" s="7">
        <f t="shared" si="2"/>
        <v>11.840032418225757</v>
      </c>
      <c r="K31" s="7">
        <f t="shared" si="3"/>
        <v>0.17260268799366379</v>
      </c>
      <c r="L31" s="7">
        <f t="shared" si="7"/>
        <v>13.808215039493103</v>
      </c>
      <c r="M31" s="8">
        <f t="shared" si="4"/>
        <v>0.44323063131273255</v>
      </c>
    </row>
    <row r="32" spans="1:13" x14ac:dyDescent="0.25">
      <c r="A32" s="18"/>
      <c r="B32" s="18"/>
      <c r="D32" s="5">
        <f t="shared" si="6"/>
        <v>29</v>
      </c>
      <c r="E32" s="6">
        <v>25.094031553565394</v>
      </c>
      <c r="F32" s="6">
        <v>0.3342660526941299</v>
      </c>
      <c r="G32" s="7">
        <f t="shared" si="0"/>
        <v>33.426605269412988</v>
      </c>
      <c r="H32" s="7">
        <f t="shared" si="5"/>
        <v>15.553356330354259</v>
      </c>
      <c r="I32" s="7">
        <f t="shared" si="1"/>
        <v>3.764104733034809</v>
      </c>
      <c r="J32" s="7">
        <f t="shared" si="2"/>
        <v>11.699311844294545</v>
      </c>
      <c r="K32" s="7">
        <f t="shared" si="3"/>
        <v>8.9939753024904256E-2</v>
      </c>
      <c r="L32" s="7">
        <f t="shared" si="7"/>
        <v>7.1951802419923396</v>
      </c>
      <c r="M32" s="8">
        <f t="shared" si="4"/>
        <v>0.4319850350764885</v>
      </c>
    </row>
    <row r="33" spans="4:13" x14ac:dyDescent="0.25">
      <c r="D33" s="5">
        <f t="shared" si="6"/>
        <v>30</v>
      </c>
      <c r="E33" s="6">
        <v>25.172325731772723</v>
      </c>
      <c r="F33" s="6">
        <v>0.33051038035728236</v>
      </c>
      <c r="G33" s="7">
        <f t="shared" si="0"/>
        <v>33.051038035728233</v>
      </c>
      <c r="H33" s="7">
        <f t="shared" si="5"/>
        <v>15.343712167680186</v>
      </c>
      <c r="I33" s="7">
        <f t="shared" si="1"/>
        <v>3.7758488597659081</v>
      </c>
      <c r="J33" s="7">
        <f t="shared" si="2"/>
        <v>11.567863312504882</v>
      </c>
      <c r="K33" s="7">
        <f t="shared" si="3"/>
        <v>-4.5906027867914645E-9</v>
      </c>
      <c r="L33" s="7">
        <f t="shared" si="7"/>
        <v>-3.6724822294331716E-7</v>
      </c>
      <c r="M33" s="8">
        <f t="shared" si="4"/>
        <v>0.42087869759583407</v>
      </c>
    </row>
    <row r="34" spans="4:13" ht="14.4" thickBot="1" x14ac:dyDescent="0.3">
      <c r="D34" s="22" t="s">
        <v>11</v>
      </c>
      <c r="E34" s="23" t="s">
        <v>0</v>
      </c>
      <c r="F34" s="23"/>
      <c r="G34" s="23" t="s">
        <v>0</v>
      </c>
      <c r="H34" s="23"/>
      <c r="I34" s="23"/>
      <c r="J34" s="23"/>
      <c r="K34" s="23"/>
      <c r="L34" s="23" t="s">
        <v>0</v>
      </c>
      <c r="M34" s="24">
        <f>SUM(M3:M33)</f>
        <v>19.192779411688001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7</vt:i4>
      </vt:variant>
    </vt:vector>
  </HeadingPairs>
  <TitlesOfParts>
    <vt:vector size="10" baseType="lpstr">
      <vt:lpstr>Hoja1</vt:lpstr>
      <vt:lpstr>Hoja2</vt:lpstr>
      <vt:lpstr>Hoja3</vt:lpstr>
      <vt:lpstr>Beta</vt:lpstr>
      <vt:lpstr>Gamma</vt:lpstr>
      <vt:lpstr>Rbar</vt:lpstr>
      <vt:lpstr>Salario</vt:lpstr>
      <vt:lpstr>Tauc</vt:lpstr>
      <vt:lpstr>Tauk</vt:lpstr>
      <vt:lpstr>Tauw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yo</cp:lastModifiedBy>
  <dcterms:created xsi:type="dcterms:W3CDTF">2009-07-04T07:41:09Z</dcterms:created>
  <dcterms:modified xsi:type="dcterms:W3CDTF">2019-12-20T05:58:41Z</dcterms:modified>
</cp:coreProperties>
</file>